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KRIJGER VASTGOED\BESTAANDE BOUW\2025\Cabralstraat 33-III\Stukken\"/>
    </mc:Choice>
  </mc:AlternateContent>
  <xr:revisionPtr revIDLastSave="0" documentId="8_{9FAC8C9B-54C8-4CB1-8004-35F0BD30279C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Begroting (goedgekeurd ALV Dec2" sheetId="1" r:id="rId1"/>
    <sheet name="Voorstel incl. mandaat - ALV Ap" sheetId="2" r:id="rId2"/>
  </sheets>
  <calcPr calcId="191029"/>
  <extLst>
    <ext uri="GoogleSheetsCustomDataVersion2">
      <go:sheetsCustomData xmlns:go="http://customooxmlschemas.google.com/" r:id="rId6" roundtripDataChecksum="2RI4L8eY6VANyMYjJHVie9BPNtX7GTuTota7IHkPMcg="/>
    </ext>
  </extLst>
</workbook>
</file>

<file path=xl/calcChain.xml><?xml version="1.0" encoding="utf-8"?>
<calcChain xmlns="http://schemas.openxmlformats.org/spreadsheetml/2006/main">
  <c r="D15" i="2" l="1"/>
  <c r="D14" i="2"/>
  <c r="D20" i="2" s="1"/>
  <c r="D15" i="1"/>
  <c r="D13" i="1"/>
  <c r="D20" i="1" s="1"/>
  <c r="H15" i="1" l="1"/>
  <c r="H20" i="1" s="1"/>
  <c r="D33" i="2" s="1"/>
  <c r="H15" i="2"/>
  <c r="H20" i="2" s="1"/>
  <c r="D29" i="2" s="1"/>
  <c r="D31" i="2" s="1"/>
  <c r="B22" i="2" l="1"/>
  <c r="F33" i="2"/>
  <c r="B22" i="1"/>
</calcChain>
</file>

<file path=xl/sharedStrings.xml><?xml version="1.0" encoding="utf-8"?>
<sst xmlns="http://schemas.openxmlformats.org/spreadsheetml/2006/main" count="67" uniqueCount="35">
  <si>
    <t xml:space="preserve">Projectbegroting/Financieringsopzet </t>
  </si>
  <si>
    <t>Kenmerk lening:</t>
  </si>
  <si>
    <t>Uitgaven</t>
  </si>
  <si>
    <t>Bedrag (€)</t>
  </si>
  <si>
    <t>Financiering</t>
  </si>
  <si>
    <t>Van der Leij &amp; onderaannemers</t>
  </si>
  <si>
    <t>Gevelrenovatie Balboastraat 36-58 / Hudsonstraat 140-146 / Calbralstraat 19-41  (totaal approx. 1570 m2 isolatie met keramische steenstrips op nieuwe voorzetmuur (120mm EPS isolatieplaten
Rc 3,87 m2K/W) en 260 m2 isolatie met stuc); incl. vervanging deuren (52), kozijnen (322) &amp; glas (HR++ glas, U-waarde 1,1 W/m²K))</t>
  </si>
  <si>
    <t>Lening NWF</t>
  </si>
  <si>
    <t>Prijsindexering</t>
  </si>
  <si>
    <t>Lening elders</t>
  </si>
  <si>
    <t>Onvoorzien</t>
  </si>
  <si>
    <t>Ingeschat op 10%</t>
  </si>
  <si>
    <t>Subsidie</t>
  </si>
  <si>
    <t>SVVE (minimum)</t>
  </si>
  <si>
    <t>Kosten begeleiding</t>
  </si>
  <si>
    <t>Inschatting</t>
  </si>
  <si>
    <t>Ruimte voor duurzaam</t>
  </si>
  <si>
    <t>Leges-vergunningen</t>
  </si>
  <si>
    <t>Incl. 25k korting</t>
  </si>
  <si>
    <t>Eigen middelen</t>
  </si>
  <si>
    <t>Notaris</t>
  </si>
  <si>
    <t>Eenmalige inleg</t>
  </si>
  <si>
    <t xml:space="preserve">Overig </t>
  </si>
  <si>
    <t>Open onderzoeken: Flora &amp; Fauna, asbest, afstemming mbt erfpacht</t>
  </si>
  <si>
    <t>Totaal</t>
  </si>
  <si>
    <t>Notes, niet van toepassing</t>
  </si>
  <si>
    <t>- Energieadvies reeds opgesteld in 2021 (2060 eur)</t>
  </si>
  <si>
    <t>- Subsidie voor energieadvies ontvangen in 2021 van RVO (idem)</t>
  </si>
  <si>
    <t>Ingeschatting + extra 40k per Apr'24 voor glasisolatie achterzijde (inschatting)</t>
  </si>
  <si>
    <t>40k extra - April '24</t>
  </si>
  <si>
    <t>Controle aanpassinging Apr'24</t>
  </si>
  <si>
    <t>Verschil met orgineel</t>
  </si>
  <si>
    <t>Hoop op extra subsidie isolatie achterzijde</t>
  </si>
  <si>
    <t>Totale delta projectbegroting</t>
  </si>
  <si>
    <t>Max toegestaan NWF zonder afstemming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</si>
</sst>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"/>
  </numFmts>
  <fonts count="12">
    <font>
      <sz val="11"/>
      <color theme="1"/>
      <name val="Calibri"/>
      <scheme val="minor"/>
    </font>
    <font>
      <sz val="11"/>
      <color rgb="FF172B4D"/>
      <name val="Manrope"/>
    </font>
    <font>
      <sz val="11"/>
      <color theme="1"/>
      <name val="Trebuchet MS"/>
    </font>
    <font>
      <b/>
      <sz val="16"/>
      <color theme="0"/>
      <name val="Manrope"/>
    </font>
    <font>
      <sz val="11"/>
      <name val="Calibri"/>
    </font>
    <font>
      <i/>
      <sz val="10"/>
      <color rgb="FF172B4D"/>
      <name val="Manrope"/>
    </font>
    <font>
      <sz val="10"/>
      <color rgb="FF172B4D"/>
      <name val="Manrope"/>
    </font>
    <font>
      <i/>
      <sz val="11"/>
      <color rgb="FF172B4D"/>
      <name val="Manrope"/>
    </font>
    <font>
      <b/>
      <sz val="11"/>
      <color rgb="FF172B4D"/>
      <name val="Manrope"/>
    </font>
    <font>
      <u/>
      <sz val="11"/>
      <color theme="1"/>
      <name val="Trebuchet MS"/>
    </font>
    <font>
      <u/>
      <sz val="11"/>
      <color theme="1"/>
      <name val="Trebuchet MS"/>
    </font>
    <font>
      <i/>
      <sz val="11"/>
      <color theme="1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5F9FF"/>
        <bgColor rgb="FFF5F9FF"/>
      </patternFill>
    </fill>
    <fill>
      <patternFill patternType="solid">
        <fgColor rgb="FF172B4D"/>
        <bgColor rgb="FF172B4D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172B4D"/>
      </left>
      <right/>
      <top style="medium">
        <color rgb="FF172B4D"/>
      </top>
      <bottom style="medium">
        <color rgb="FF172B4D"/>
      </bottom>
      <diagonal/>
    </border>
    <border>
      <left/>
      <right/>
      <top style="medium">
        <color rgb="FF172B4D"/>
      </top>
      <bottom style="medium">
        <color rgb="FF172B4D"/>
      </bottom>
      <diagonal/>
    </border>
    <border>
      <left/>
      <right style="medium">
        <color rgb="FF172B4D"/>
      </right>
      <top style="medium">
        <color rgb="FF172B4D"/>
      </top>
      <bottom style="medium">
        <color rgb="FF172B4D"/>
      </bottom>
      <diagonal/>
    </border>
    <border>
      <left style="medium">
        <color rgb="FF172B4D"/>
      </left>
      <right/>
      <top style="medium">
        <color rgb="FF172B4D"/>
      </top>
      <bottom/>
      <diagonal/>
    </border>
    <border>
      <left/>
      <right/>
      <top style="medium">
        <color rgb="FF172B4D"/>
      </top>
      <bottom/>
      <diagonal/>
    </border>
    <border>
      <left style="thin">
        <color rgb="FF172B4D"/>
      </left>
      <right style="thin">
        <color rgb="FF172B4D"/>
      </right>
      <top style="medium">
        <color rgb="FF172B4D"/>
      </top>
      <bottom/>
      <diagonal/>
    </border>
    <border>
      <left/>
      <right style="medium">
        <color rgb="FF172B4D"/>
      </right>
      <top style="medium">
        <color rgb="FF172B4D"/>
      </top>
      <bottom/>
      <diagonal/>
    </border>
    <border>
      <left style="medium">
        <color rgb="FF172B4D"/>
      </left>
      <right/>
      <top/>
      <bottom/>
      <diagonal/>
    </border>
    <border>
      <left style="thin">
        <color rgb="FF172B4D"/>
      </left>
      <right style="thin">
        <color rgb="FF172B4D"/>
      </right>
      <top/>
      <bottom/>
      <diagonal/>
    </border>
    <border>
      <left/>
      <right style="medium">
        <color rgb="FF172B4D"/>
      </right>
      <top/>
      <bottom/>
      <diagonal/>
    </border>
    <border>
      <left/>
      <right style="medium">
        <color rgb="FF172B4D"/>
      </right>
      <top style="double">
        <color rgb="FF172B4D"/>
      </top>
      <bottom/>
      <diagonal/>
    </border>
    <border>
      <left style="medium">
        <color rgb="FF172B4D"/>
      </left>
      <right/>
      <top/>
      <bottom style="medium">
        <color rgb="FF172B4D"/>
      </bottom>
      <diagonal/>
    </border>
    <border>
      <left/>
      <right/>
      <top/>
      <bottom style="medium">
        <color rgb="FF172B4D"/>
      </bottom>
      <diagonal/>
    </border>
    <border>
      <left style="thin">
        <color rgb="FF172B4D"/>
      </left>
      <right style="thin">
        <color rgb="FF172B4D"/>
      </right>
      <top/>
      <bottom style="medium">
        <color rgb="FF172B4D"/>
      </bottom>
      <diagonal/>
    </border>
    <border>
      <left/>
      <right style="medium">
        <color rgb="FF172B4D"/>
      </right>
      <top/>
      <bottom style="medium">
        <color rgb="FF172B4D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2" borderId="1" xfId="0" applyFont="1" applyFill="1" applyBorder="1" applyAlignment="1">
      <alignment horizontal="left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0" borderId="8" xfId="0" applyFont="1" applyBorder="1"/>
    <xf numFmtId="0" fontId="5" fillId="0" borderId="0" xfId="0" quotePrefix="1" applyFont="1" applyAlignment="1">
      <alignment wrapText="1"/>
    </xf>
    <xf numFmtId="164" fontId="1" fillId="0" borderId="9" xfId="0" applyNumberFormat="1" applyFont="1" applyBorder="1"/>
    <xf numFmtId="0" fontId="1" fillId="0" borderId="10" xfId="0" applyFont="1" applyBorder="1"/>
    <xf numFmtId="0" fontId="1" fillId="0" borderId="9" xfId="0" applyFont="1" applyBorder="1"/>
    <xf numFmtId="164" fontId="1" fillId="0" borderId="11" xfId="0" applyNumberFormat="1" applyFont="1" applyBorder="1"/>
    <xf numFmtId="0" fontId="1" fillId="0" borderId="12" xfId="0" applyFont="1" applyBorder="1"/>
    <xf numFmtId="0" fontId="5" fillId="0" borderId="0" xfId="0" applyFont="1"/>
    <xf numFmtId="164" fontId="1" fillId="0" borderId="0" xfId="0" applyNumberFormat="1" applyFont="1"/>
    <xf numFmtId="0" fontId="1" fillId="0" borderId="13" xfId="0" applyFont="1" applyBorder="1"/>
    <xf numFmtId="0" fontId="1" fillId="0" borderId="0" xfId="0" applyFont="1"/>
    <xf numFmtId="164" fontId="1" fillId="0" borderId="14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/>
    <xf numFmtId="0" fontId="6" fillId="0" borderId="0" xfId="0" applyFont="1"/>
    <xf numFmtId="0" fontId="1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164" fontId="8" fillId="0" borderId="17" xfId="0" applyNumberFormat="1" applyFont="1" applyBorder="1"/>
    <xf numFmtId="0" fontId="8" fillId="0" borderId="18" xfId="0" applyFont="1" applyBorder="1"/>
    <xf numFmtId="164" fontId="8" fillId="0" borderId="19" xfId="0" applyNumberFormat="1" applyFont="1" applyBorder="1"/>
    <xf numFmtId="164" fontId="1" fillId="2" borderId="1" xfId="0" applyNumberFormat="1" applyFont="1" applyFill="1" applyBorder="1"/>
    <xf numFmtId="0" fontId="2" fillId="2" borderId="1" xfId="0" applyFont="1" applyFill="1" applyBorder="1"/>
    <xf numFmtId="0" fontId="9" fillId="2" borderId="1" xfId="0" applyFont="1" applyFill="1" applyBorder="1"/>
    <xf numFmtId="0" fontId="2" fillId="2" borderId="1" xfId="0" quotePrefix="1" applyFont="1" applyFill="1" applyBorder="1"/>
    <xf numFmtId="0" fontId="5" fillId="0" borderId="0" xfId="0" applyFont="1" applyAlignment="1">
      <alignment wrapText="1"/>
    </xf>
    <xf numFmtId="0" fontId="10" fillId="2" borderId="1" xfId="0" applyFont="1" applyFill="1" applyBorder="1"/>
    <xf numFmtId="164" fontId="2" fillId="2" borderId="1" xfId="0" applyNumberFormat="1" applyFont="1" applyFill="1" applyBorder="1"/>
    <xf numFmtId="0" fontId="11" fillId="2" borderId="1" xfId="0" applyFont="1" applyFill="1" applyBorder="1"/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0" fillId="0" borderId="0" xfId="0"/>
    <xf numFmtId="0" fontId="8" fillId="2" borderId="20" xfId="0" applyFont="1" applyFill="1" applyBorder="1" applyAlignment="1">
      <alignment horizontal="left" vertical="center"/>
    </xf>
    <xf numFmtId="0" fontId="4" fillId="0" borderId="21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142875</xdr:rowOff>
    </xdr:from>
    <xdr:ext cx="1924050" cy="428625"/>
    <xdr:pic>
      <xdr:nvPicPr>
        <xdr:cNvPr id="2" name="image1.png" descr="Afbeelding met tekst&#10;&#10;Automatisch gegenereerde beschrijv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142875</xdr:rowOff>
    </xdr:from>
    <xdr:ext cx="1924050" cy="428625"/>
    <xdr:pic>
      <xdr:nvPicPr>
        <xdr:cNvPr id="2" name="image1.png" descr="Afbeelding met tekst&#10;&#10;Automatisch gegenereerde beschrijv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Z1000"/>
  <sheetViews>
    <sheetView workbookViewId="0"/>
  </sheetViews>
  <sheetFormatPr defaultColWidth="14.42578125" defaultRowHeight="15" customHeight="1"/>
  <cols>
    <col min="1" max="1" width="7" customWidth="1"/>
    <col min="2" max="2" width="23.140625" customWidth="1"/>
    <col min="3" max="3" width="26.28515625" customWidth="1"/>
    <col min="4" max="4" width="13.28515625" customWidth="1"/>
    <col min="5" max="5" width="0.7109375" customWidth="1"/>
    <col min="6" max="6" width="23.140625" customWidth="1"/>
    <col min="7" max="7" width="22.7109375" customWidth="1"/>
    <col min="8" max="8" width="15.7109375" customWidth="1"/>
    <col min="9" max="9" width="17.28515625" customWidth="1"/>
    <col min="10" max="26" width="8.7109375" customWidth="1"/>
  </cols>
  <sheetData>
    <row r="1" spans="1:26" ht="16.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6.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6.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6.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1"/>
      <c r="B5" s="36" t="s">
        <v>0</v>
      </c>
      <c r="C5" s="37"/>
      <c r="D5" s="37"/>
      <c r="E5" s="37"/>
      <c r="F5" s="37"/>
      <c r="G5" s="37"/>
      <c r="H5" s="37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1"/>
      <c r="B6" s="38"/>
      <c r="C6" s="39"/>
      <c r="D6" s="39"/>
      <c r="E6" s="39"/>
      <c r="F6" s="39"/>
      <c r="G6" s="39"/>
      <c r="H6" s="39"/>
      <c r="I6" s="1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6.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.5" customHeight="1">
      <c r="A8" s="1"/>
      <c r="B8" s="3" t="s">
        <v>1</v>
      </c>
      <c r="C8" s="1"/>
      <c r="D8" s="1"/>
      <c r="E8" s="1"/>
      <c r="F8" s="1"/>
      <c r="G8" s="1"/>
      <c r="H8" s="1"/>
      <c r="I8" s="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6.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>
      <c r="A10" s="1"/>
      <c r="B10" s="4" t="s">
        <v>2</v>
      </c>
      <c r="C10" s="5"/>
      <c r="D10" s="5" t="s">
        <v>3</v>
      </c>
      <c r="E10" s="5"/>
      <c r="F10" s="5" t="s">
        <v>4</v>
      </c>
      <c r="G10" s="5"/>
      <c r="H10" s="6" t="s">
        <v>3</v>
      </c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66.5" customHeight="1">
      <c r="A11" s="1"/>
      <c r="B11" s="7" t="s">
        <v>5</v>
      </c>
      <c r="C11" s="8" t="s">
        <v>6</v>
      </c>
      <c r="D11" s="9">
        <v>3323103</v>
      </c>
      <c r="E11" s="10"/>
      <c r="F11" s="11" t="s">
        <v>7</v>
      </c>
      <c r="G11" s="11"/>
      <c r="H11" s="12">
        <v>3366000</v>
      </c>
      <c r="I11" s="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>
      <c r="A12" s="1"/>
      <c r="B12" s="13" t="s">
        <v>8</v>
      </c>
      <c r="C12" s="14"/>
      <c r="D12" s="15">
        <v>0</v>
      </c>
      <c r="E12" s="16"/>
      <c r="F12" s="17" t="s">
        <v>9</v>
      </c>
      <c r="G12" s="14"/>
      <c r="H12" s="18">
        <v>0</v>
      </c>
      <c r="I12" s="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6.5" customHeight="1">
      <c r="A13" s="1"/>
      <c r="B13" s="13" t="s">
        <v>10</v>
      </c>
      <c r="C13" s="14" t="s">
        <v>11</v>
      </c>
      <c r="D13" s="15">
        <f>8%*D11</f>
        <v>265848.24</v>
      </c>
      <c r="E13" s="16"/>
      <c r="F13" s="17" t="s">
        <v>12</v>
      </c>
      <c r="G13" s="19" t="s">
        <v>13</v>
      </c>
      <c r="H13" s="18">
        <v>34200</v>
      </c>
      <c r="I13" s="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6.5" customHeight="1">
      <c r="A14" s="1"/>
      <c r="B14" s="13" t="s">
        <v>14</v>
      </c>
      <c r="C14" s="20" t="s">
        <v>15</v>
      </c>
      <c r="D14" s="15">
        <v>125000</v>
      </c>
      <c r="E14" s="16"/>
      <c r="F14" s="17" t="s">
        <v>12</v>
      </c>
      <c r="G14" s="21" t="s">
        <v>16</v>
      </c>
      <c r="H14" s="18">
        <v>10000</v>
      </c>
      <c r="I14" s="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6.5" customHeight="1">
      <c r="A15" s="1"/>
      <c r="B15" s="13" t="s">
        <v>17</v>
      </c>
      <c r="C15" s="20" t="s">
        <v>18</v>
      </c>
      <c r="D15" s="15">
        <f>75000*2.64%+425000*3.4%+(SUM(D11:D12)-500000)*2.9%</f>
        <v>98299.986999999994</v>
      </c>
      <c r="E15" s="16"/>
      <c r="F15" s="17" t="s">
        <v>19</v>
      </c>
      <c r="G15" s="17"/>
      <c r="H15" s="18">
        <f>D20-SUM(H11:H14)</f>
        <v>413551.22700000042</v>
      </c>
      <c r="I15" s="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6.5" customHeight="1">
      <c r="A16" s="1"/>
      <c r="B16" s="13" t="s">
        <v>20</v>
      </c>
      <c r="C16" s="20" t="s">
        <v>15</v>
      </c>
      <c r="D16" s="15">
        <v>1500</v>
      </c>
      <c r="E16" s="16"/>
      <c r="F16" s="17" t="s">
        <v>21</v>
      </c>
      <c r="G16" s="17"/>
      <c r="H16" s="18">
        <v>0</v>
      </c>
      <c r="I16" s="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customHeight="1">
      <c r="A17" s="1"/>
      <c r="B17" s="13" t="s">
        <v>22</v>
      </c>
      <c r="C17" s="20" t="s">
        <v>23</v>
      </c>
      <c r="D17" s="15">
        <v>10000</v>
      </c>
      <c r="E17" s="16"/>
      <c r="F17" s="2"/>
      <c r="G17" s="2"/>
      <c r="H17" s="18"/>
      <c r="I17" s="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6.5" customHeight="1">
      <c r="A18" s="1"/>
      <c r="B18" s="13"/>
      <c r="E18" s="16"/>
      <c r="F18" s="17"/>
      <c r="G18" s="17"/>
      <c r="H18" s="18"/>
      <c r="I18" s="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6.5" customHeight="1">
      <c r="A19" s="1"/>
      <c r="B19" s="13"/>
      <c r="C19" s="17"/>
      <c r="D19" s="17"/>
      <c r="E19" s="16"/>
      <c r="F19" s="17"/>
      <c r="G19" s="17"/>
      <c r="H19" s="22"/>
      <c r="I19" s="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6.5" customHeight="1">
      <c r="A20" s="1"/>
      <c r="B20" s="23" t="s">
        <v>24</v>
      </c>
      <c r="C20" s="24"/>
      <c r="D20" s="25">
        <f>SUM(D11:D17)</f>
        <v>3823751.2270000004</v>
      </c>
      <c r="E20" s="26"/>
      <c r="F20" s="24"/>
      <c r="G20" s="24"/>
      <c r="H20" s="27">
        <f>SUM(H11:H18)</f>
        <v>3823751.2270000004</v>
      </c>
      <c r="I20" s="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.5" customHeight="1">
      <c r="A21" s="1"/>
      <c r="B21" s="1"/>
      <c r="C21" s="1"/>
      <c r="D21" s="28"/>
      <c r="E21" s="1"/>
      <c r="F21" s="1"/>
      <c r="G21" s="1"/>
      <c r="H21" s="28"/>
      <c r="I21" s="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6.5" customHeight="1">
      <c r="A22" s="1"/>
      <c r="B22" s="40" t="str">
        <f>IF(D20=H20,"","Let op: herkomst en besteding van middelen zijn nog niet in balans!")</f>
        <v/>
      </c>
      <c r="C22" s="41"/>
      <c r="D22" s="41"/>
      <c r="E22" s="41"/>
      <c r="F22" s="41"/>
      <c r="G22" s="41"/>
      <c r="H22" s="41"/>
      <c r="I22" s="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5" customHeight="1">
      <c r="A23" s="1"/>
      <c r="B23" s="29"/>
      <c r="C23" s="29"/>
      <c r="D23" s="29"/>
      <c r="E23" s="29"/>
      <c r="F23" s="29"/>
      <c r="G23" s="29"/>
      <c r="H23" s="29"/>
      <c r="I23" s="29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6.5" customHeight="1">
      <c r="A24" s="1"/>
      <c r="B24" s="30" t="s">
        <v>25</v>
      </c>
      <c r="C24" s="29"/>
      <c r="D24" s="29"/>
      <c r="E24" s="29"/>
      <c r="F24" s="29"/>
      <c r="G24" s="29"/>
      <c r="H24" s="29"/>
      <c r="I24" s="29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5" customHeight="1">
      <c r="A25" s="29"/>
      <c r="B25" s="31" t="s">
        <v>26</v>
      </c>
      <c r="C25" s="29"/>
      <c r="D25" s="29"/>
      <c r="E25" s="29"/>
      <c r="F25" s="29"/>
      <c r="G25" s="29"/>
      <c r="H25" s="29"/>
      <c r="I25" s="29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5" customHeight="1">
      <c r="A26" s="29"/>
      <c r="B26" s="31" t="s">
        <v>27</v>
      </c>
      <c r="C26" s="29"/>
      <c r="D26" s="29"/>
      <c r="E26" s="29"/>
      <c r="F26" s="29"/>
      <c r="G26" s="29"/>
      <c r="H26" s="29"/>
      <c r="I26" s="2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5" customHeight="1">
      <c r="A27" s="29"/>
      <c r="B27" s="29"/>
      <c r="C27" s="29"/>
      <c r="D27" s="29"/>
      <c r="E27" s="29"/>
      <c r="F27" s="29"/>
      <c r="G27" s="29"/>
      <c r="H27" s="29"/>
      <c r="I27" s="2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5" customHeight="1">
      <c r="A28" s="29"/>
      <c r="B28" s="29"/>
      <c r="C28" s="29"/>
      <c r="D28" s="29"/>
      <c r="E28" s="29"/>
      <c r="F28" s="29"/>
      <c r="G28" s="29"/>
      <c r="H28" s="29"/>
      <c r="I28" s="2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6.5" customHeight="1">
      <c r="A29" s="29"/>
      <c r="B29" s="29"/>
      <c r="C29" s="29"/>
      <c r="D29" s="29"/>
      <c r="E29" s="29"/>
      <c r="F29" s="29"/>
      <c r="G29" s="29"/>
      <c r="H29" s="29"/>
      <c r="I29" s="2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6.5" customHeight="1">
      <c r="A30" s="29"/>
      <c r="B30" s="29"/>
      <c r="C30" s="29"/>
      <c r="D30" s="29"/>
      <c r="E30" s="29"/>
      <c r="F30" s="29"/>
      <c r="G30" s="29"/>
      <c r="H30" s="29"/>
      <c r="I30" s="29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5" customHeight="1">
      <c r="A31" s="29"/>
      <c r="B31" s="29"/>
      <c r="C31" s="29"/>
      <c r="D31" s="29"/>
      <c r="E31" s="29"/>
      <c r="F31" s="29"/>
      <c r="G31" s="29"/>
      <c r="H31" s="29"/>
      <c r="I31" s="29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>
      <c r="A32" s="29"/>
      <c r="B32" s="29"/>
      <c r="C32" s="29"/>
      <c r="D32" s="29"/>
      <c r="E32" s="29"/>
      <c r="F32" s="29"/>
      <c r="G32" s="29"/>
      <c r="H32" s="29"/>
      <c r="I32" s="2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5" customHeight="1">
      <c r="A33" s="29"/>
      <c r="B33" s="29"/>
      <c r="C33" s="29"/>
      <c r="D33" s="29"/>
      <c r="E33" s="29"/>
      <c r="F33" s="29"/>
      <c r="G33" s="29"/>
      <c r="H33" s="29"/>
      <c r="I33" s="2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6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6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6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6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6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6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6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6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6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6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6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6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6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6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6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6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6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6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6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6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6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6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6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6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6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6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6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6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6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6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6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6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6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6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6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6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6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6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6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6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6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6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6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6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6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6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6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6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6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6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6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6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6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6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6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6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6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6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6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6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6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6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6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6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6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6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6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6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6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6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6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6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6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6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6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6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6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6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6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6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6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6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6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6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6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6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6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6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6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6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6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6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6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6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6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6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6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6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6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6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6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6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6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6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6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6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6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6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6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6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6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6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6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6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6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6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6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6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6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6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6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6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6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6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6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6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6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6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6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6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6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6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6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6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6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6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6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6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6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6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6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6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6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6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6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6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6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6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6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6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6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6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6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6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6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6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6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6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6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6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6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6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6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6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6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6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6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6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6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6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6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6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6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6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6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6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6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6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6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6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6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6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6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6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6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6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6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6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6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6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6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6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6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6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6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6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6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6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6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6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6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6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6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6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6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6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6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6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6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6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6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6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6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6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6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6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6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6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6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6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6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6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6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6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6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6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6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6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6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6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6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6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6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6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6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6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6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6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6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6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6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6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6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6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6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6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6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6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6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6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6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6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6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6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6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6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6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6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6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6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6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6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6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6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6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6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6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6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6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6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6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6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6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6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6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6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6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6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6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6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6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6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6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6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6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6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6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6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6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6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6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6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6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6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6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6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6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6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6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6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6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6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6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6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6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6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6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6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6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6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6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6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6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6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6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6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6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6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6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6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6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6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6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6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6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6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6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6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6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6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6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6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6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6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6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6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6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6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6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6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6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6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6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6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6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6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6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6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6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6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6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6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6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6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6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6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6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6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6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6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6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6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6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6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6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6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6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6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6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6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6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6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6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6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6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6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6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6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6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6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6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6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6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6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6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6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6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6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6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6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6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6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6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6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6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6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6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6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6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6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6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6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6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6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6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6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6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6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6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6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6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6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6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6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6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6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6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6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6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6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6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6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6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6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6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6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6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6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6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6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6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6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6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6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6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6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6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6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6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6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6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6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6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6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6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6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6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6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6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6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6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6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6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6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6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6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6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6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6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6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6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6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6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6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6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6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6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6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6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6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6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6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6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6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6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6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6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6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6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6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6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6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6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6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6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6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6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6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6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6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6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6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6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6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6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6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6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6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6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6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6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6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6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6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6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6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6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6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6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6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6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6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6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6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6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6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6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6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6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6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6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6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6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6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6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6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6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6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6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6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6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6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6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6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6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6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6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6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6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6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6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6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6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6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6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6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6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6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6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6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6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6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6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6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6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6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6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6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6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6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6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6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6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6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6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6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6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6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6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6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6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6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6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6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6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6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6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6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6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6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6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6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6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6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6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6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6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6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6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6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6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6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6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6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6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6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6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6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6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6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6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6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6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6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6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6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6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6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6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6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6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6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6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6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6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6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6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6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6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6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6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6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6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6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6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6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6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6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6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6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6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6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6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6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6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6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6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6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6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6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6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6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6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6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6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6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6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6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6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6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6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6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6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6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6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6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6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6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6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6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6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6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6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6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6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6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6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6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6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6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6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6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6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6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6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6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6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6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6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6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6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6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6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6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6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6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6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6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6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6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6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6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6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6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6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6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6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6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6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6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6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6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6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6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6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6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6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6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6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6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6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6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6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6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6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6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6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6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6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6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6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6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6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6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6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6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6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6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6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6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6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6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6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6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6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6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6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6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6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6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6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6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6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6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6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6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6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6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6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6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6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6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6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6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6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6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6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6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6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6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6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6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6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6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6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6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6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6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6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6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6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6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6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6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6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6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6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6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6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6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6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6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6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6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6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6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6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6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6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6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6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6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6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6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6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6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6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6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6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6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6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6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6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6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6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6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6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6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6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6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6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6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6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6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6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6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6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6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6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6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6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6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6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6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6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6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6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6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6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6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6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6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6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6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6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6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6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6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6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6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6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6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6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6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6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6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6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6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6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6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6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6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6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6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6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6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6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6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6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6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6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6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6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6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6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6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6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6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6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6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6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6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6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6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6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6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6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6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6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6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6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6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6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6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6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6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6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6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6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6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6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6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6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6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6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6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6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6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6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6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6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6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6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6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6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6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6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6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6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6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6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6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6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6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6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6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6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6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6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6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6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6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6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6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6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B5:H6"/>
    <mergeCell ref="B22:H22"/>
  </mergeCells>
  <pageMargins left="0.7" right="0.7" top="0.75" bottom="0.75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Z1000"/>
  <sheetViews>
    <sheetView tabSelected="1" workbookViewId="0"/>
  </sheetViews>
  <sheetFormatPr defaultColWidth="14.42578125" defaultRowHeight="15" customHeight="1"/>
  <cols>
    <col min="1" max="1" width="7" customWidth="1"/>
    <col min="2" max="2" width="23.140625" customWidth="1"/>
    <col min="3" max="3" width="26.28515625" customWidth="1"/>
    <col min="4" max="4" width="13.28515625" customWidth="1"/>
    <col min="5" max="5" width="2.42578125" customWidth="1"/>
    <col min="6" max="6" width="23.140625" customWidth="1"/>
    <col min="7" max="7" width="22.7109375" customWidth="1"/>
    <col min="8" max="8" width="15.7109375" customWidth="1"/>
    <col min="9" max="9" width="17.28515625" customWidth="1"/>
    <col min="10" max="26" width="8.7109375" customWidth="1"/>
  </cols>
  <sheetData>
    <row r="1" spans="1:26" ht="16.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6.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6.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6.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1"/>
      <c r="B5" s="36" t="s">
        <v>0</v>
      </c>
      <c r="C5" s="37"/>
      <c r="D5" s="37"/>
      <c r="E5" s="37"/>
      <c r="F5" s="37"/>
      <c r="G5" s="37"/>
      <c r="H5" s="37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1"/>
      <c r="B6" s="38"/>
      <c r="C6" s="39"/>
      <c r="D6" s="39"/>
      <c r="E6" s="39"/>
      <c r="F6" s="39"/>
      <c r="G6" s="39"/>
      <c r="H6" s="39"/>
      <c r="I6" s="1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6.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.5" customHeight="1">
      <c r="A8" s="1"/>
      <c r="B8" s="3" t="s">
        <v>1</v>
      </c>
      <c r="C8" s="1"/>
      <c r="D8" s="1"/>
      <c r="E8" s="1"/>
      <c r="F8" s="1"/>
      <c r="G8" s="1"/>
      <c r="H8" s="1"/>
      <c r="I8" s="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6.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>
      <c r="A10" s="1"/>
      <c r="B10" s="4" t="s">
        <v>2</v>
      </c>
      <c r="C10" s="5"/>
      <c r="D10" s="5" t="s">
        <v>3</v>
      </c>
      <c r="E10" s="5"/>
      <c r="F10" s="5" t="s">
        <v>4</v>
      </c>
      <c r="G10" s="5"/>
      <c r="H10" s="6" t="s">
        <v>3</v>
      </c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66.5" customHeight="1">
      <c r="A11" s="1"/>
      <c r="B11" s="7" t="s">
        <v>5</v>
      </c>
      <c r="C11" s="8" t="s">
        <v>6</v>
      </c>
      <c r="D11" s="9">
        <v>3323103</v>
      </c>
      <c r="E11" s="10"/>
      <c r="F11" s="11" t="s">
        <v>7</v>
      </c>
      <c r="G11" s="11"/>
      <c r="H11" s="12">
        <v>3366000</v>
      </c>
      <c r="I11" s="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>
      <c r="A12" s="1"/>
      <c r="B12" s="13" t="s">
        <v>8</v>
      </c>
      <c r="C12" s="14"/>
      <c r="D12" s="15">
        <v>0</v>
      </c>
      <c r="E12" s="16"/>
      <c r="F12" s="17" t="s">
        <v>9</v>
      </c>
      <c r="G12" s="14"/>
      <c r="H12" s="18">
        <v>0</v>
      </c>
      <c r="I12" s="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6.5" customHeight="1">
      <c r="A13" s="1"/>
      <c r="B13" s="13" t="s">
        <v>14</v>
      </c>
      <c r="C13" s="20" t="s">
        <v>15</v>
      </c>
      <c r="D13" s="15">
        <v>125000</v>
      </c>
      <c r="E13" s="16"/>
      <c r="F13" s="17" t="s">
        <v>12</v>
      </c>
      <c r="G13" s="21" t="s">
        <v>16</v>
      </c>
      <c r="H13" s="18">
        <v>10000</v>
      </c>
      <c r="I13" s="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7.5" customHeight="1">
      <c r="A14" s="1"/>
      <c r="B14" s="13" t="s">
        <v>10</v>
      </c>
      <c r="C14" s="32" t="s">
        <v>28</v>
      </c>
      <c r="D14" s="15">
        <f>8%*D11+40000</f>
        <v>305848.24</v>
      </c>
      <c r="E14" s="16"/>
      <c r="F14" s="17" t="s">
        <v>12</v>
      </c>
      <c r="G14" s="19" t="s">
        <v>13</v>
      </c>
      <c r="H14" s="18">
        <v>34200</v>
      </c>
      <c r="I14" s="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6.5" customHeight="1">
      <c r="A15" s="1"/>
      <c r="B15" s="13" t="s">
        <v>17</v>
      </c>
      <c r="C15" s="20" t="s">
        <v>18</v>
      </c>
      <c r="D15" s="15">
        <f>75000*2.64%+425000*3.4%+(SUM(D11:D12)-500000)*2.9%</f>
        <v>98299.986999999994</v>
      </c>
      <c r="E15" s="16"/>
      <c r="F15" s="17" t="s">
        <v>19</v>
      </c>
      <c r="G15" s="17" t="s">
        <v>29</v>
      </c>
      <c r="H15" s="18">
        <f>D20-SUM(H11:H14)</f>
        <v>453551.22700000042</v>
      </c>
      <c r="I15" s="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6.5" customHeight="1">
      <c r="A16" s="1"/>
      <c r="B16" s="13" t="s">
        <v>20</v>
      </c>
      <c r="C16" s="20" t="s">
        <v>15</v>
      </c>
      <c r="D16" s="15">
        <v>1500</v>
      </c>
      <c r="E16" s="16"/>
      <c r="F16" s="17" t="s">
        <v>21</v>
      </c>
      <c r="G16" s="17"/>
      <c r="H16" s="18">
        <v>0</v>
      </c>
      <c r="I16" s="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customHeight="1">
      <c r="A17" s="1"/>
      <c r="B17" s="13" t="s">
        <v>22</v>
      </c>
      <c r="C17" s="20"/>
      <c r="D17" s="15">
        <v>10000</v>
      </c>
      <c r="E17" s="16"/>
      <c r="F17" s="2"/>
      <c r="G17" s="2"/>
      <c r="H17" s="18"/>
      <c r="I17" s="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6.5" customHeight="1">
      <c r="A18" s="1"/>
      <c r="B18" s="13"/>
      <c r="E18" s="16"/>
      <c r="F18" s="17"/>
      <c r="G18" s="17"/>
      <c r="H18" s="18"/>
      <c r="I18" s="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6.5" customHeight="1">
      <c r="A19" s="1"/>
      <c r="B19" s="13"/>
      <c r="C19" s="17"/>
      <c r="D19" s="17"/>
      <c r="E19" s="16"/>
      <c r="F19" s="17"/>
      <c r="G19" s="17"/>
      <c r="H19" s="18"/>
      <c r="I19" s="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6.5" customHeight="1">
      <c r="A20" s="1"/>
      <c r="B20" s="23" t="s">
        <v>24</v>
      </c>
      <c r="C20" s="24"/>
      <c r="D20" s="25">
        <f>SUM(D11:D17)</f>
        <v>3863751.2270000004</v>
      </c>
      <c r="E20" s="26"/>
      <c r="F20" s="24"/>
      <c r="G20" s="24"/>
      <c r="H20" s="27">
        <f>SUM(H11:H18)</f>
        <v>3863751.2270000004</v>
      </c>
      <c r="I20" s="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.5" customHeight="1">
      <c r="A21" s="1"/>
      <c r="B21" s="1"/>
      <c r="C21" s="1"/>
      <c r="D21" s="28"/>
      <c r="E21" s="1"/>
      <c r="F21" s="1"/>
      <c r="G21" s="1"/>
      <c r="H21" s="28"/>
      <c r="I21" s="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6.5" customHeight="1">
      <c r="A22" s="1"/>
      <c r="B22" s="40" t="str">
        <f>IF(D20=H20,"","Let op: herkomst en besteding van middelen zijn nog niet in balans!")</f>
        <v/>
      </c>
      <c r="C22" s="41"/>
      <c r="D22" s="41"/>
      <c r="E22" s="41"/>
      <c r="F22" s="41"/>
      <c r="G22" s="41"/>
      <c r="H22" s="41"/>
      <c r="I22" s="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5" customHeight="1">
      <c r="A23" s="1"/>
      <c r="B23" s="29"/>
      <c r="C23" s="29"/>
      <c r="D23" s="29"/>
      <c r="E23" s="29"/>
      <c r="F23" s="29"/>
      <c r="G23" s="29"/>
      <c r="H23" s="29"/>
      <c r="I23" s="29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6.5" customHeight="1">
      <c r="A24" s="1"/>
      <c r="B24" s="30" t="s">
        <v>25</v>
      </c>
      <c r="C24" s="29"/>
      <c r="D24" s="29"/>
      <c r="E24" s="29"/>
      <c r="F24" s="29"/>
      <c r="G24" s="29"/>
      <c r="H24" s="29"/>
      <c r="I24" s="29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5" customHeight="1">
      <c r="A25" s="29"/>
      <c r="B25" s="31" t="s">
        <v>26</v>
      </c>
      <c r="C25" s="29"/>
      <c r="D25" s="29"/>
      <c r="E25" s="29"/>
      <c r="F25" s="29"/>
      <c r="G25" s="29"/>
      <c r="H25" s="29"/>
      <c r="I25" s="29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5" customHeight="1">
      <c r="A26" s="29"/>
      <c r="B26" s="31" t="s">
        <v>27</v>
      </c>
      <c r="C26" s="29"/>
      <c r="D26" s="29"/>
      <c r="E26" s="29"/>
      <c r="F26" s="29"/>
      <c r="G26" s="29"/>
      <c r="H26" s="29"/>
      <c r="I26" s="2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5" customHeight="1">
      <c r="A27" s="29"/>
      <c r="B27" s="29"/>
      <c r="C27" s="29"/>
      <c r="D27" s="29"/>
      <c r="E27" s="29"/>
      <c r="F27" s="29"/>
      <c r="G27" s="29"/>
      <c r="H27" s="29"/>
      <c r="I27" s="2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5">
      <c r="A28" s="29"/>
      <c r="B28" s="33" t="s">
        <v>30</v>
      </c>
      <c r="C28" s="29"/>
      <c r="D28" s="29"/>
      <c r="E28" s="29"/>
      <c r="F28" s="29"/>
      <c r="G28" s="29"/>
      <c r="H28" s="29"/>
      <c r="I28" s="2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6.5" customHeight="1">
      <c r="A29" s="29"/>
      <c r="B29" s="29" t="s">
        <v>31</v>
      </c>
      <c r="C29" s="29"/>
      <c r="D29" s="34">
        <f>H20-'Begroting (goedgekeurd ALV Dec2'!H20</f>
        <v>40000</v>
      </c>
      <c r="E29" s="29"/>
      <c r="F29" s="29"/>
      <c r="G29" s="29"/>
      <c r="H29" s="29"/>
      <c r="I29" s="2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6.5" customHeight="1">
      <c r="A30" s="29"/>
      <c r="B30" s="29" t="s">
        <v>32</v>
      </c>
      <c r="C30" s="29"/>
      <c r="D30" s="34">
        <v>70000</v>
      </c>
      <c r="E30" s="29"/>
      <c r="F30" s="29"/>
      <c r="G30" s="29"/>
      <c r="H30" s="29"/>
      <c r="I30" s="29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5" customHeight="1">
      <c r="A31" s="29"/>
      <c r="B31" s="29" t="s">
        <v>33</v>
      </c>
      <c r="C31" s="29"/>
      <c r="D31" s="34">
        <f>SUM(D29:D30)</f>
        <v>110000</v>
      </c>
      <c r="E31" s="29"/>
      <c r="F31" s="29"/>
      <c r="G31" s="29"/>
      <c r="H31" s="29"/>
      <c r="I31" s="29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>
      <c r="A32" s="29"/>
      <c r="B32" s="29"/>
      <c r="C32" s="29"/>
      <c r="D32" s="29"/>
      <c r="E32" s="29"/>
      <c r="F32" s="29"/>
      <c r="G32" s="29"/>
      <c r="H32" s="29"/>
      <c r="I32" s="2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5" customHeight="1">
      <c r="A33" s="29"/>
      <c r="B33" s="29" t="s">
        <v>34</v>
      </c>
      <c r="C33" s="29"/>
      <c r="D33" s="34">
        <f>'Begroting (goedgekeurd ALV Dec2'!H20*5%</f>
        <v>191187.56135000003</v>
      </c>
      <c r="E33" s="29"/>
      <c r="F33" s="35" t="str">
        <f>IF(D33&gt;D31,"Voldoet","Voldoet niet")</f>
        <v>Voldoet</v>
      </c>
      <c r="G33" s="29"/>
      <c r="H33" s="29"/>
      <c r="I33" s="2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6.5" customHeight="1">
      <c r="A34" s="1"/>
      <c r="B34" s="40"/>
      <c r="C34" s="41"/>
      <c r="D34" s="41"/>
      <c r="E34" s="41"/>
      <c r="F34" s="41"/>
      <c r="G34" s="41"/>
      <c r="H34" s="41"/>
      <c r="I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6.5" customHeight="1">
      <c r="A35" s="1"/>
      <c r="B35" s="40"/>
      <c r="C35" s="41"/>
      <c r="D35" s="41"/>
      <c r="E35" s="41"/>
      <c r="F35" s="41"/>
      <c r="G35" s="41"/>
      <c r="H35" s="41"/>
      <c r="I35" s="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6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6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6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6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6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6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6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6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6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6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6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6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6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6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6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6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6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6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6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6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6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6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6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6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6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6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6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6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6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6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6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6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6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6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6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6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6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6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6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6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6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6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6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6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6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6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6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6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6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6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6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6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6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6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6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6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6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6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6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6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6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6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6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6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6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6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6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6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6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6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6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6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6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6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6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6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6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6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6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6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6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6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6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6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6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6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6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6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6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6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6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6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6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6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6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6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6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6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6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6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6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6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6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6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6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6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6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6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6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6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6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6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6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6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6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6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6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6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6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6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6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6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6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6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6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6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6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6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6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6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6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6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6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6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6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6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6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6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6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6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6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6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6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6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6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6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6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6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6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6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6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6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6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6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6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6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6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6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6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6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6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6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6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6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6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6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6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6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6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6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6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6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6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6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6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6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6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6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6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6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6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6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6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6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6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6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6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6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6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6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6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6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6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6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6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6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6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6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6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6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6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6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6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6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6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6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6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6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6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6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6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6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6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6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6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6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6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6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6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6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6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6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6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6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6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6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6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6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6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6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6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6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6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6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6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6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6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6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6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6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6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6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6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6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6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6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6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6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6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6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6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6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6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6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6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6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6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6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6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6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6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6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6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6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6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6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6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6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6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6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6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6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6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6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6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6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6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6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6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6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6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6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6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6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6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6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6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6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6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6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6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6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6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6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6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6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6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6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6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6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6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6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6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6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6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6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6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6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6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6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6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6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6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6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6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6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6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6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6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6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6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6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6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6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6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6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6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6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6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6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6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6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6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6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6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6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6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6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6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6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6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6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6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6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6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6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6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6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6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6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6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6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6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6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6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6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6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6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6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6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6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6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6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6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6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6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6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6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6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6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6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6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6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6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6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6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6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6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6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6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6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6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6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6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6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6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6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6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6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6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6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6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6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6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6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6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6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6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6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6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6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6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6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6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6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6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6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6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6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6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6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6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6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6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6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6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6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6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6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6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6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6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6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6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6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6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6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6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6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6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6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6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6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6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6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6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6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6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6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6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6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6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6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6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6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6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6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6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6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6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6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6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6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6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6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6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6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6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6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6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6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6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6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6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6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6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6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6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6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6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6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6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6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6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6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6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6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6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6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6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6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6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6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6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6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6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6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6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6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6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6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6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6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6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6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6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6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6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6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6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6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6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6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6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6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6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6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6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6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6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6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6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6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6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6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6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6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6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6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6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6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6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6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6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6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6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6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6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6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6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6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6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6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6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6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6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6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6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6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6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6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6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6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6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6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6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6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6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6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6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6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6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6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6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6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6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6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6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6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6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6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6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6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6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6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6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6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6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6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6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6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6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6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6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6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6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6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6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6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6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6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6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6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6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6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6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6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6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6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6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6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6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6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6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6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6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6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6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6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6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6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6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6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6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6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6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6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6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6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6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6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6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6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6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6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6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6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6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6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6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6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6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6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6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6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6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6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6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6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6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6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6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6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6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6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6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6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6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6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6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6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6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6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6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6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6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6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6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6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6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6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6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6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6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6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6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6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6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6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6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6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6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6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6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6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6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6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6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6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6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6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6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6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6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6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6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6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6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6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6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6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6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6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6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6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6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6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6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6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6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6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6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6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6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6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6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6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6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6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6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6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6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6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6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6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6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6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6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6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6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6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6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6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6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6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6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6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6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6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6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6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6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6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6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6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6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6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6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6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6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6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6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6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6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6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6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6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6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6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6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6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6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6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6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6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6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6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6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6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6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6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6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6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6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6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6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6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6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6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6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6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6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6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6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6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6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6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6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6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6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6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6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6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6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6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6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6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6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6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6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6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6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6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6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6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6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6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6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6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6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6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6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6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6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6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6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6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6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6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6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6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6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6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6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6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6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6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6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6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6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6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6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6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6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6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6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6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6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6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6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6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6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6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6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6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6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6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6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6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6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6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6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6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6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6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6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6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6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6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6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6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6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6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6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6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6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6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6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6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6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6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6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6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6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6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6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6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6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6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6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6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6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6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6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6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6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6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6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6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6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6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6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6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6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6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6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6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6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6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6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6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6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6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6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6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6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6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6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6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6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6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6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6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6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6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6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6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6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6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6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6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6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6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6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6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6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6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6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6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6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6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6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6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6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6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6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6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6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6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6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6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6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6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B5:H6"/>
    <mergeCell ref="B22:H22"/>
    <mergeCell ref="B35:H35"/>
    <mergeCell ref="B34:H34"/>
  </mergeCells>
  <pageMargins left="0.7" right="0.7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Begroting (goedgekeurd ALV Dec2</vt:lpstr>
      <vt:lpstr>Voorstel incl. mandaat - ALV 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Beishuizen</dc:creator>
  <cp:lastModifiedBy>Migiel Krijger</cp:lastModifiedBy>
  <dcterms:created xsi:type="dcterms:W3CDTF">2021-08-16T12:56:17Z</dcterms:created>
  <dcterms:modified xsi:type="dcterms:W3CDTF">2024-12-16T09:10:22Z</dcterms:modified>
</cp:coreProperties>
</file>