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neke\OneDrive\Documenten\VVE en bestuur\Bestuur VVE\Financien\2024\herziening NS mrt 2024\"/>
    </mc:Choice>
  </mc:AlternateContent>
  <xr:revisionPtr revIDLastSave="0" documentId="13_ncr:1_{7E043F67-7B9C-47C1-B5CC-737C8769288D}" xr6:coauthVersionLast="47" xr6:coauthVersionMax="47" xr10:uidLastSave="{00000000-0000-0000-0000-000000000000}"/>
  <bookViews>
    <workbookView xWindow="-120" yWindow="-120" windowWidth="29040" windowHeight="15720" firstSheet="1" activeTab="5" xr2:uid="{00000000-000D-0000-FFFF-FFFF00000000}"/>
  </bookViews>
  <sheets>
    <sheet name="Omschrijving GB rek" sheetId="2" r:id="rId1"/>
    <sheet name="Bankoverzicht 2023" sheetId="1" r:id="rId2"/>
    <sheet name="Balans + W&amp;V 2023" sheetId="3" r:id="rId3"/>
    <sheet name="Blad2" sheetId="5" r:id="rId4"/>
    <sheet name="Balans" sheetId="4" r:id="rId5"/>
    <sheet name="Resultaat" sheetId="6" r:id="rId6"/>
    <sheet name="Specificatie" sheetId="7" r:id="rId7"/>
  </sheets>
  <definedNames>
    <definedName name="_xlnm._FilterDatabase" localSheetId="1" hidden="1">'Bankoverzicht 2023'!$A$1:$J$106</definedName>
  </definedNames>
  <calcPr calcId="181029"/>
</workbook>
</file>

<file path=xl/calcChain.xml><?xml version="1.0" encoding="utf-8"?>
<calcChain xmlns="http://schemas.openxmlformats.org/spreadsheetml/2006/main">
  <c r="E9" i="3" l="1"/>
  <c r="G9" i="3" s="1"/>
  <c r="C13" i="4" s="1"/>
  <c r="E35" i="3"/>
  <c r="G35" i="3" s="1"/>
  <c r="F16" i="6" s="1"/>
  <c r="D12" i="3"/>
  <c r="E34" i="3"/>
  <c r="G34" i="3" s="1"/>
  <c r="E33" i="6" s="1"/>
  <c r="E10" i="3"/>
  <c r="G10" i="3" s="1"/>
  <c r="E15" i="3" l="1"/>
  <c r="E16" i="3"/>
  <c r="E17" i="3"/>
  <c r="E18" i="3"/>
  <c r="E19" i="3"/>
  <c r="G19" i="3" s="1"/>
  <c r="E27" i="6" s="1"/>
  <c r="E20" i="3"/>
  <c r="G20" i="3" s="1"/>
  <c r="E26" i="6" s="1"/>
  <c r="E21" i="3"/>
  <c r="E22" i="3"/>
  <c r="G22" i="3" s="1"/>
  <c r="E23" i="3"/>
  <c r="G23" i="3" s="1"/>
  <c r="E24" i="3"/>
  <c r="G24" i="3" s="1"/>
  <c r="E25" i="3"/>
  <c r="E26" i="3"/>
  <c r="G26" i="3" s="1"/>
  <c r="E27" i="3"/>
  <c r="G27" i="3" s="1"/>
  <c r="E28" i="3"/>
  <c r="G28" i="3" s="1"/>
  <c r="D12" i="7" s="1"/>
  <c r="E29" i="3"/>
  <c r="G29" i="3" s="1"/>
  <c r="E30" i="3"/>
  <c r="G30" i="3" s="1"/>
  <c r="E29" i="6" s="1"/>
  <c r="E31" i="3"/>
  <c r="G31" i="3" s="1"/>
  <c r="E34" i="6" s="1"/>
  <c r="E32" i="3"/>
  <c r="G32" i="3" s="1"/>
  <c r="E33" i="3"/>
  <c r="G33" i="3" s="1"/>
  <c r="E36" i="3"/>
  <c r="G36" i="3" s="1"/>
  <c r="F7" i="6" s="1"/>
  <c r="F11" i="6" s="1"/>
  <c r="E14" i="3"/>
  <c r="G7" i="3"/>
  <c r="I7" i="3" s="1"/>
  <c r="E11" i="3"/>
  <c r="D38" i="3"/>
  <c r="F12" i="3"/>
  <c r="F40" i="3" s="1"/>
  <c r="E30" i="6" l="1"/>
  <c r="G25" i="3"/>
  <c r="E22" i="6"/>
  <c r="E20" i="6"/>
  <c r="E25" i="6"/>
  <c r="G17" i="3"/>
  <c r="E32" i="6" s="1"/>
  <c r="G16" i="3"/>
  <c r="G18" i="3"/>
  <c r="E31" i="6" s="1"/>
  <c r="G15" i="3"/>
  <c r="G11" i="3"/>
  <c r="G12" i="3" s="1"/>
  <c r="E12" i="3"/>
  <c r="B10" i="4" s="1"/>
  <c r="E38" i="3"/>
  <c r="E40" i="3" s="1"/>
  <c r="D40" i="3"/>
  <c r="G14" i="3"/>
  <c r="E28" i="6" s="1"/>
  <c r="G21" i="3"/>
  <c r="E21" i="6" s="1"/>
  <c r="G6" i="3"/>
  <c r="C4" i="4" s="1"/>
  <c r="D11" i="7" l="1"/>
  <c r="E23" i="6"/>
  <c r="D10" i="7"/>
  <c r="E24" i="6"/>
  <c r="C6" i="4"/>
  <c r="C11" i="4"/>
  <c r="C16" i="4" s="1"/>
  <c r="G38" i="3"/>
  <c r="G40" i="3" s="1"/>
  <c r="I6" i="3"/>
  <c r="F35" i="6" l="1"/>
  <c r="F36" i="6" s="1"/>
  <c r="F38" i="6" s="1"/>
</calcChain>
</file>

<file path=xl/sharedStrings.xml><?xml version="1.0" encoding="utf-8"?>
<sst xmlns="http://schemas.openxmlformats.org/spreadsheetml/2006/main" count="411" uniqueCount="221">
  <si>
    <t>Rekeningnummer</t>
  </si>
  <si>
    <t>Muntsoort</t>
  </si>
  <si>
    <t>Transactiedatum</t>
  </si>
  <si>
    <t>Rentedatum</t>
  </si>
  <si>
    <t>Beginsaldo</t>
  </si>
  <si>
    <t>Eindsaldo</t>
  </si>
  <si>
    <t>Transactiebedrag</t>
  </si>
  <si>
    <t>Omschrijving</t>
  </si>
  <si>
    <t>EUR</t>
  </si>
  <si>
    <t>Basis rente                      over de periode                 31-12-2021 tot 31-12-2022 van    BESTUUR SPAARREKENING           NL83ABNA0816363579               Kijk voor de rentepercentages opwww.abnamro.nl/allesoverrente</t>
  </si>
  <si>
    <t>SEPA Incasso Batch               Referentie: DD-20221224-3JBT6987-PID-00001                       Aantal opdrachten: 15</t>
  </si>
  <si>
    <t>SEPA Overboeking                 IBAN: NL31RABO0123542480        BIC: RABONL2U                    Naam: SAA Verzekeringen B.V.    Omschrijving: Opstalverzekering  2023 verzamelnummer:17377829</t>
  </si>
  <si>
    <t>SEPA Overboeking                 IBAN: NL31RABO0123542480        BIC: RABONL2U                    Naam: SAA Verzekeringen B.V.    Omschrijving: Verzamelnr. 172923 97 Aansprakelijkheid bestuur en gebouw. Rechtsbijstand 2023.</t>
  </si>
  <si>
    <t>SEPA Incasso algemeen doorlopend Incassant: NL90223130416110000  Naam: Essent Retail Energie B.V  Machtiging: 000088682955        Omschrijving: 100792451464/KLANT  172030418 KNMRK 400280108/FACT 465611767673 DAT. 26122022/Termi jn 260,00                       IBAN: NL15BNPA0227742397</t>
  </si>
  <si>
    <t>SEPA Overboeking                 IBAN: NL31RABO0123542480        BIC: RABONL2U                    Naam: SAA Verzekeringen         Omschrijving: Royement 01012023/ 03012023                        Kenmerk: 60475019</t>
  </si>
  <si>
    <t>SEPA Overboeking                 IBAN: NL70INGB0671002856        BIC: INGBNL2A                    Naam: Mw A Verkerk-Koolhaas     Kenmerk: Extra bijdrage vve A. v erkerk</t>
  </si>
  <si>
    <t>SEPA Overboeking                 IBAN: NL24ABNA0247350419        BIC: ABNANL2A                    Naam: Bos Schoonmaakservice     Omschrijving: Factuurnr. 2370004 0 Schoonmaak januari 2023</t>
  </si>
  <si>
    <t>SEPA Overboeking                 IBAN: NL93RABO0158015843        BIC: RABONL2U                    Naam: RUKRA BV                  Omschrijving: 10321/VK12300055.  GSM liften 2023</t>
  </si>
  <si>
    <t>ABN AMRO Bank N.V.               Uw Maandtariferingsnota is      beschikbaar onder Zelf regelen &gt; Overzichten downloaden of u     ontvangt deze per post.</t>
  </si>
  <si>
    <t>SEPA Incasso algemeen doorlopend Incassant: NL34ZZZ290106390000  Naam: OASEN NV                   Machtiging: 868910              Omschrijving: Voorschot jan-mrt,  BTW 1,76, Paradijslaan CVZ 9A-N, 2405 CC  ALPHEN AAN DEN RIJN   IBAN: NL42INGB0000031274        Kenmerk: 6086891003202301</t>
  </si>
  <si>
    <t>SEPA Incasso Batch               Referentie: DD-20230121-7PN4MJ9G-PID-00001                       Aantal opdrachten: 15</t>
  </si>
  <si>
    <t>SEPA Incasso algemeen doorlopend Incassant: NL90223130416110000  Naam: Essent Retail Energie B.V  Machtiging: 000088682955        Omschrijving: 100652462599/KLANT  172030418 KNMRK 400280108/FACT 465661303973 DAT. 26012023/Termi jn 260,00                       IBAN: NL15BNPA0227742397</t>
  </si>
  <si>
    <t>SEPA Overboeking                 IBAN: NL49ABNA0896939375        BIC: ABNANL2A                    Naam: E.R Bothoff               Omschrijving: Lampen voor buiten verlichting</t>
  </si>
  <si>
    <t>GEA, Betaalpas                   Geldmaat Castellumstra,PAS172   NR:812269, 11.02.23/14:11        Alphen aan de</t>
  </si>
  <si>
    <t>SEPA Overboeking                 IBAN: NL53ABNA0890887861        BIC: ABNANL2A                    Naam: GIEZEN WALLAART G M H CJ  Omschrijving: Activering vve pas  via geld automaat. Nu terug gestort</t>
  </si>
  <si>
    <t>SEPA Overboeking                 IBAN: NL24ABNA0247350419        BIC: ABNANL2A                    Naam: Bos Schoonmaakservice     Omschrijving: Factuurnr. 2370011 6 schoonmaak feb. 2023</t>
  </si>
  <si>
    <t>SEPA Incasso algemeen doorlopend Incassant: NL90223130416110000  Naam: Essent Retail Energie B.V  Machtiging: 000088682955        Omschrijving: 100702348617/KLANT  172030418 KNMRK 400280108/FACT 51017618619 DAT. 08022023/Jaarfa c 449,71                        IBAN: NL15BNPA0227742397</t>
  </si>
  <si>
    <t>SEPA Overboeking                 IBAN: NL47INGB0004186567        BIC: INGBNL2A                    Naam: J.J.M. de Groot           Omschrijving: Bloemetje en kaart  Lonneke</t>
  </si>
  <si>
    <t>SEPA Overboeking                 IBAN: NL47INGB0004186567        BIC: INGBNL2A                    Naam: J.J.M. de Groot           Omschrijving: Bloemetje Gerda en  Oeds</t>
  </si>
  <si>
    <t>SEPA Incasso Batch               Referentie: DD-20230218-XJP7VHRK-PID-00001                       Aantal opdrachten: 15</t>
  </si>
  <si>
    <t>SEPA Overboeking                 IBAN: NL53ABNA0890887861        BIC: ABNANL2A                    Naam: GIEZEN WALLAART G M H CJ  Omschrijving: ALV 17-3-23</t>
  </si>
  <si>
    <t>SEPA Overboeking                 IBAN: NL47INGB0004186567        BIC: INGBNL2A                    Naam: J.J.M. de Groot           Omschrijving: Bloemetje Gerard e n Janny</t>
  </si>
  <si>
    <t>SEPA Overboeking                 IBAN: NL32INGB0684137534        BIC: INGBNL2A                    Naam: De Kim Hekwerk            Omschrijving: Factuurnummer: 236 00217 Onderhoud 2023</t>
  </si>
  <si>
    <t>SEPA Incasso Batch               Referentie: DD-20230318-KRNHLC4A-PID-00001                       Aantal opdrachten: 15</t>
  </si>
  <si>
    <t>SEPA Overboeking                 IBAN: NL17ABNA0569089360        BIC: ABNANL2A                    Naam: MTH Lifttechniek BV       Omschrijving: Factuurnummer 8230 1221  debiteur 13889 onderhoudscontract liften 2023</t>
  </si>
  <si>
    <t>SEPA Overboeking                 IBAN: NL08RBRB0787740187        BIC: RBRBNL21                    Naam: Aproplant                 Omschrijving: Factuur 2023006 tu inonderhoud maart 2023</t>
  </si>
  <si>
    <t>SEPA Incasso algemeen doorlopend Incassant: NL90223130416110000  Naam: Essent Retail Energie B.V  Machtiging: 000088682955        Omschrijving: 100052349828/KLANT  172030418 KNMRK 400280108/FACT 465691096607 DAT. 26032023/Termi jn 300,00                       IBAN: NL15BNPA0227742397</t>
  </si>
  <si>
    <t>SEPA Overboeking                 IBAN: NL24ABNA0247350419        BIC: ABNANL2A                    Naam: Bos Schoonmaakservice     Omschrijving: Schoonmaak april 2 023</t>
  </si>
  <si>
    <t>SEPA Incasso algemeen doorlopend Incassant: NL34ZZZ290106390000  Naam: OASEN NV                   Machtiging: 868910              Omschrijving: Voorschot apr-jun,  BTW 1,76, Paradijslaan CVZ 9A-N, 2405 CC  ALPHEN AAN DEN RIJN   IBAN: NL42INGB0000031274        Kenmerk: 1086891004202301</t>
  </si>
  <si>
    <t>SEPA Incasso Batch               Referentie: DD-20230415-79HTJVA8-PID-00001                       Aantal opdrachten: 15</t>
  </si>
  <si>
    <t>SEPA Overboeking                 IBAN: NL08RBRB0787740187        BIC: RBRBNL21                    Naam: Aproplant                 Omschrijving: Factuur 2023008. t uinonderhoud april 2023</t>
  </si>
  <si>
    <t>SEPA Incasso algemeen doorlopend Incassant: NL90223130416110000  Naam: Essent Retail Energie B.V  Machtiging: 000088682955        Omschrijving: 100032211366/KLANT  172030418 KNMRK 400280108/FACT 465443093170 DAT. 26042023/Termi jn 300,00                       IBAN: NL15BNPA0227742397</t>
  </si>
  <si>
    <t>SEPA Overboeking                 IBAN: NL24ABNA0247350419        BIC: ABNANL2A                    Naam: Bos Schoonmaakservice     Omschrijving: factuur 23700334 S choonmaak mei 2023</t>
  </si>
  <si>
    <t>SEPA Overboeking                 IBAN: NL17ABNA0569089360        BIC: ABNANL2A                    Naam: MTH Lifttechniek BV       Omschrijving: Factuurnummer 8230 1948 Vervangen vlakkabels opdrachtbevestiging 228175</t>
  </si>
  <si>
    <t>SEPA Incasso Batch               Referentie: DD-20230523-YX94ZTKB-PID-00001                       Aantal opdrachten: 15</t>
  </si>
  <si>
    <t>SEPA Overboeking                 IBAN: NL08RBRB0787740187        BIC: RBRBNL21                    Naam: Aproplant                 Omschrijving: Factuur 2023013 fa ctuur mei 2023</t>
  </si>
  <si>
    <t>SEPA Incasso algemeen doorlopend Incassant: NL90223130416110000  Naam: Essent Retail Energie B.V  Machtiging: 000088682955        Omschrijving: 100492559690/KLANT  172030418 KNMRK 400280108/FACT 465334684050 DAT. 26052023/Termi jn 300,00                       IBAN: NL15BNPA0227742397</t>
  </si>
  <si>
    <t>SEPA Overboeking                 IBAN: NL24ABNA0247350419        BIC: ABNANL2A                    Naam: Bos Schoonmaakservice     Omschrijving: Factuur 23700400sc hoonmaak juni 2023</t>
  </si>
  <si>
    <t>SEPA iDEAL                       IBAN: NL51DEUT0265262461        BIC: DEUTNL2A                    Naam: SIEL via Mollie           Omschrijving: M01262551MH1C9L7 1 150014322966214 SepaDirect abonnement SIEL BV                    Kenmerk: 21-06-2023 18:42 1150014322966214</t>
  </si>
  <si>
    <t>SEPA Overboeking                 IBAN: NL47INGB0004186567        BIC: INGBNL2A                    Naam: J.J.M. de Groot           Omschrijving: Kraamcadeau Nina</t>
  </si>
  <si>
    <t>SEPA Incasso Batch               Referentie: DD-20230621-4VJ8LPCN-PID-00001                       Aantal opdrachten: 15</t>
  </si>
  <si>
    <t>SEPA Overboeking                 IBAN: NL08RBRB0787740187        BIC: RBRBNL21                    Naam: Aproplant                 Omschrijving: Factuur 2023015 tu inonderhoud juni</t>
  </si>
  <si>
    <t>SEPA Incasso algemeen doorlopend Incassant: NL34ZZZ290106390000  Naam: OASEN NV                   Machtiging: 868910              Omschrijving: Jaarfactuur d.d. 2 9-06-2023, Paradijslaan CVZ 9A-N, 2405 CC  ALPHEN AAN DEN RIJN   IBAN: NL42INGB0000031274        Kenmerk: 1086891098202301</t>
  </si>
  <si>
    <t>SEPA Overboeking                 IBAN: NL17ABNA0569089360        BIC: ABNANL2A                    Naam: MTH Lifttechniek BV       Omschrijving: Factuurnummer 8230 1948 deb.nr. 13889</t>
  </si>
  <si>
    <t>SEPA Overboeking                 IBAN: NL24ABNA0247350419        BIC: ABNANL2A                    Naam: Bos Schoonmaakservice</t>
  </si>
  <si>
    <t>SEPA Incasso Batch               Referentie: DD-20230715-8CWXRA9N-PID-00001                       Aantal opdrachten: 15</t>
  </si>
  <si>
    <t>SEPA Incasso algemeen doorlopend Incassant: NL90223130416110000  Naam: Essent Retail Energie B.V  Machtiging: 000088682955        Omschrijving: 100462589390/KLANT  172030418 KNMRK 400280108/FACT 465443203480 DAT. 26072023/Termi jn 300,00                       IBAN: NL15BNPA0227742397</t>
  </si>
  <si>
    <t>SEPA Overboeking                 IBAN: NL08RBRB0787740187        BIC: RBRBNL21                    Naam: Aproplant                 Omschrijving: Factuur 2023018 on derhoud juli 2023</t>
  </si>
  <si>
    <t>/TRTP/iDEAL/IBAN/NL51DEUT0265262461/BIC/DEUTNL2A/NAME/Riool.nl via Mollie/REMI/M12501578MHLQ6EQ 1150014845870924 Factuur F2023405792 - riool.nl/EREF/19-08-2023 07:29 1150014845870924</t>
  </si>
  <si>
    <t>SEPA Overboeking                 IBAN: NL24ABNA0247350419        BIC: ABNANL2A                    Naam: Bos Schoonmaakservice     Omschrijving: Schoonmaak augustu s 2023</t>
  </si>
  <si>
    <t>SEPA Overboeking                 IBAN: NL08RBRB0787740187        BIC: RBRBNL21                    Naam: Aproplant                 Omschrijving: Factuur 2023019 tu inonderhoud augustus 2023</t>
  </si>
  <si>
    <t>/TRTP/SEPA Incasso Batch/PREF/DD-20230821-VLWJT4G6-PID-00001   /NRTX/0000015/PIND/BRUTO/</t>
  </si>
  <si>
    <t>/TRTP/SEPA Incasso algemeen doorlopend/CSID/NL90223130416110000/NAME/Essent Retail Energie B.V/MARF/000088682955/REMI/100952535555/KLANT 172030418 KNMRK 400280108/FACT 465413525076 DAT. 26082023/Termijn 300,00/IBAN/NL15BNPA0227742397/BIC/BNPANL2AXXX/EREF/100952535555</t>
  </si>
  <si>
    <t>SEPA Overboeking                 IBAN: NL17ABNA0569089360        BIC: ABNANL2A                    Naam: MTH Lifttechniek BV       Omschrijving: Factuurnummer 1388 8-82303173  reparatie lift</t>
  </si>
  <si>
    <t>SEPA Overboeking                 IBAN: NL24ABNA0247350419        BIC: ABNANL2A                    Naam: Bos Schoonmaakservice     Omschrijving: Factuur: 23700596  Schoonmaak september 2023</t>
  </si>
  <si>
    <t>/TRTP/SEPA Incasso algemeen doorlopend/CSID/NL11ZZZ405060580000/NAME/Vereniging Eigen Huis/MARF/M-01060039/REMI/Contributie Eigen Huis 18327878 Lidnr. 63123505/IBAN/NL83INGB0003155100/BIC/INGBNL2A/EREF/6077409</t>
  </si>
  <si>
    <t>/TRTP/SEPA Incasso Batch/PREF/DD-20230909-JLXGZ8P7-PID-00001   /NRTX/0000015/PIND/BRUTO/</t>
  </si>
  <si>
    <t>/TRTP/SEPA OVERBOEKING/IBAN/NL83ABNA0816363579/BIC/ABNANL2A/NAME/EIGENAARS BONIFACIUS/REMI/Onderhoud liften./EREF/NOTPROVIDED</t>
  </si>
  <si>
    <t>/TRTP/SEPA OVERBOEKING/IBAN/NL83ABNA0816363579/BIC/ABNANL2A/NAME/EIGENAARS BONIFACIUS/REMI/Eerste deel MJOP 2023/EREF/NOTPROVIDED</t>
  </si>
  <si>
    <t>/TRTP/SEPA Incasso algemeen doorlopend/CSID/NL90223130416110000/NAME/Essent Retail Energie B.V/MARF/000088682955/REMI/100352488145/KLANT 172030418 KNMRK 400280108/FACT 465572510934 DAT. 26092023/Termijn 300,00/IBAN/NL15BNPA0227742397/BIC/BNPANL2AXXX/EREF/100352488145</t>
  </si>
  <si>
    <t>/TRTP/SEPA OVERBOEKING/IBAN/NL24ABNA0247350419/BIC/ABNANL2A/NAME/Bos Schoonmaakservice/REMI/Factuur 23700666 schoonmaak oktober 2023/EREF/NOTPROVIDED</t>
  </si>
  <si>
    <t>/TRTP/SEPA OVERBOEKING/IBAN/NL08RBRB0787740187/BIC/RBRBNL21/NAME/Aproplant/REMI/Factuur 2023021 tuinonderhoud september 2023/EREF/NOTPROVIDED</t>
  </si>
  <si>
    <t>/TRTP/SEPA OVERBOEKING/IBAN/NL79INGB0008954705/BIC/INGBNL2A/NAME/Adwik/REMI/Wespenbestrijding oktober 2023/EREF/NOTPROVIDED</t>
  </si>
  <si>
    <t>/TRTP/SEPA OVERBOEKING/IBAN/NL24ABNA0247350419/BIC/ABNANL2A/NAME/Bos Schoonmaakservice/REMI/Glasbewassing binnenzijde centrale hallen/liften/EREF/NOTPROVIDED</t>
  </si>
  <si>
    <t>/TRTP/SEPA Incasso algemeen doorlopend/CSID/NL34ZZZ290106390000/NAME/OASEN NV/MARF/868910/REMI/Voorschot okt-dec, BTW 1,98, Paradijslaan CVZ 9A-9N, 2405 CC  ALPHEN AAN DEN RIJN/IBAN/NL42INGB0000031274/BIC/INGBNL2A/EREF/2086891002202301</t>
  </si>
  <si>
    <t>/TRTP/SEPA Incasso Batch/PREF/DD-20231009-AYXBFN8G-PID-00001   /NRTX/0000015/PIND/BRUTO/</t>
  </si>
  <si>
    <t>GB rek</t>
  </si>
  <si>
    <t>Omschrijving GB rek</t>
  </si>
  <si>
    <t>Kortlopende schulden (nog te betalen bedragen)</t>
  </si>
  <si>
    <t>Kruisposten</t>
  </si>
  <si>
    <t>Bankkosten</t>
  </si>
  <si>
    <t>Verzekering - bestuurdersaansprakelijkheid</t>
  </si>
  <si>
    <t>Verzekering - opstal (gebouw, brand)</t>
  </si>
  <si>
    <t>Kosten onderhoud algemene ruimtes</t>
  </si>
  <si>
    <t>Kosten elektriciteit algemene ruimtes</t>
  </si>
  <si>
    <t>Schoonmaakkosten</t>
  </si>
  <si>
    <t>Kosten tuinonderhoud</t>
  </si>
  <si>
    <t>Verzekering - bedrijfsaansprakelijkheid</t>
  </si>
  <si>
    <t>Kosten glazenwasser</t>
  </si>
  <si>
    <t>Verzekering - rechtsbijstand</t>
  </si>
  <si>
    <t>Kosten onderhoud hek</t>
  </si>
  <si>
    <t>Verzekering - glas</t>
  </si>
  <si>
    <t>Kosten water algemene ruimtes</t>
  </si>
  <si>
    <t>Schades</t>
  </si>
  <si>
    <t>Bijdrage bewoners / parkeerplaatsen</t>
  </si>
  <si>
    <t>SEPA Overboeking                 IBAN: NL31RABO0123542480        BIC: RABONL2U                    Naam: SAA Verzekeringen B.V.    Omschrijving: Factuur 61065509 glasverzekering tot 1-1-24</t>
  </si>
  <si>
    <t>SEPA Overboeking                 IBAN: NL24ABNA0247350419        BIC: ABNANL2A                    Naam: Bos Schoonmaakservice     Omschrijving: Factuur 23700181 Schoonmaak maart 2023</t>
  </si>
  <si>
    <t>SEPA Overboeking                 IBAN: NL08RBRB0787740187        BIC: RBRBNL21                    Naam: Aproplant                 Omschrijving: Factuur 2023001 tuinonderhoud januari/februari 2023</t>
  </si>
  <si>
    <t>SEPA Overboeking                 IBAN: NL30INGB0008789135        BIC: INGBNL2A                    Naam: N.J.M. Snelting           Omschrijving: Begeleiden jaarrekening 2023 Bonifacius</t>
  </si>
  <si>
    <t>ABN AMRO Bank N.V.               Uw Maandtariferingsnota is beschikbaar onder Zelf regelen &gt; Overzichten downloaden of u ontvangt deze per post.</t>
  </si>
  <si>
    <t>Lift reparaties</t>
  </si>
  <si>
    <t>Onvoorzien gebouw</t>
  </si>
  <si>
    <t>Abonnementen en contributie</t>
  </si>
  <si>
    <t>Kosten lift onderhoud en Kosten 24-uurs service contract lift</t>
  </si>
  <si>
    <t>SEPA Overboeking                 IBAN: NL13INGB0007592752        BIC: INGBNL2A                    Naam: Luik Rioolservice         Omschrijving: Factuur 181836. Herstel riolering in pand v.d. Wetering</t>
  </si>
  <si>
    <t>SEPA Overboeking                 IBAN: NL17ABNA0569089360        BIC: ABNANL2A                    Naam: MTH Lifttechniek BV       Omschrijving: 1388982301492 Factuurnummer 82301492</t>
  </si>
  <si>
    <t>SEPA Overboeking     IBAN: NL22BNGH0285000217        BIC: BNGHNL2G   Naam: Gemeente Alphen aan den Rijn  Omschrijving: Factuur v2023/363  deb.nr.292525</t>
  </si>
  <si>
    <t>Bestuurskosten</t>
  </si>
  <si>
    <t>Vergaderkosten</t>
  </si>
  <si>
    <t>SEPA Overboeking                 IBAN: NL44ABNA0481665781        BIC: ABNANL2A                    Naam: W. Pronk                  Omschrijving: Luik. Camerainspectie hemelwaterafvoer appartement 9D.</t>
  </si>
  <si>
    <t>SEPA Overboeking                 IBAN: NL47INGB0004186567        BIC: INGBNL2A                    Naam: J.J.M. de Groot           Omschrijving: Kosten bestuursvergadering</t>
  </si>
  <si>
    <t>SEPA Overboeking                 IBAN: NL47INGB0004186567        BIC: INGBNL2A                    Naam: J.J.M. de Groot           Omschrijving: Kosten Bestuursvergadering aug. 2023</t>
  </si>
  <si>
    <t>SEPA Incasso algemeen doorlopend Incassant: NL90223130416110000  Naam: Essent Retail Energie B.V  Machtiging: 000088682955        Omschrijving: 100722312029/KLANT  172030418 KNMRK 400280108/FACT 465691071468 DAT. 26022023/Termijn 467,00                       IBAN: NL15BNPA0227742397</t>
  </si>
  <si>
    <t>SEPA Incasso algemeen doorlopend Incassant: NL90223130416110000  Naam: Essent Retail Energie B.V  Machtiging: 000088682955        Omschrijving: 100732477709/KLANT  172030418 KNMRK 400280108/FACT 465532706631 DAT. 26062023/Termijn 300,00                       IBAN: NL15BNPA0227742397</t>
  </si>
  <si>
    <t>Overig (o.a. lief en leed)</t>
  </si>
  <si>
    <t>/TRTP/SEPA Incasso algemeen doorlopend/CSID/NL90223130416110000/NAME/Essent Retail Energie B.V/MARF/000088682955/REMI/100392431761/KLANT 172030418 KNMRK 400280108/FACT 465403704597 DAT. 26102023/Termijn 300,00/IBAN/NL15BNPA0227742397/BIC/BNPANL2AXXX/EREF/100392431761</t>
  </si>
  <si>
    <t>SEPA Overboeking                 IBAN: NL08RBRB0787740187        BIC: RBRBNL21                    Naam: Aproplant                 Omschrijving: Factuur 2023024 tu inonderhoud oktober</t>
  </si>
  <si>
    <t>SEPA Overboeking                 IBAN: NL24ABNA0247350419        BIC: ABNANL2A                    Naam: Bos Schoonmaakservice     Omschrijving: Schoonmaak novembe r 2023</t>
  </si>
  <si>
    <t>/TRTP/SEPA Incasso Batch/PREF/DD-20231108-6RWPK4LZ-PID-00001   /NRTX/0000015/PIND/BRUTO/</t>
  </si>
  <si>
    <t>/TRTP/SEPA OVERBOEKING/IBAN/NL83ABNA0816363579/BIC/ABNANL2A/NAME/EIGENAARS BONIFACIUS/REMI/Schilderwerk achterzijde 2023/EREF/NOTPROVIDED</t>
  </si>
  <si>
    <t>/TRTP/SEPA OVERBOEKING/IBAN/NL84RABO0173809642/BIC/RABONL2U/NAME/Coen Hagedoorn/REMI/KL009024/131003289/EREF/NOTPROVIDED</t>
  </si>
  <si>
    <t>/TRTP/SEPA OVERBOEKING/IBAN/NL73INGB0000758604/BIC/INGBNL2A/NAME/Hr JC van de Wetering/REMI/Lichtkoepel schuur./EREF/NOTPROVIDED</t>
  </si>
  <si>
    <t>/TRTP/SEPA OVERBOEKING/IBAN/NL08RBRB0787740187/BIC/RBRBNL21/NAME/Aproplant/REMI/Factuur 2023026 tuinonderhoud november 2023/EREF/NOTPROVIDED</t>
  </si>
  <si>
    <t>/TRTP/SEPA Incasso algemeen doorlopend/CSID/NL90223130416110000/NAME/Essent Retail Energie B.V/MARF/000088682955/REMI/100812442075/KLANT 172030418 KNMRK 400280108/FACT 465621971689 DAT. 26112023/Termijn 300,00/IBAN/NL15BNPA0227742397/BIC/BNPANL2AXXX/EREF/100812442075</t>
  </si>
  <si>
    <t>/TRTP/SEPA OVERBOEKING/IBAN/NL24ABNA0247350419/BIC/ABNANL2A/NAME/Bos Schoonmaakservice/REMI/Factuur 23700796 schoonmaak december 2024/EREF/NOTPROVIDED</t>
  </si>
  <si>
    <t>/TRTP/SEPA OVERBOEKING/IBAN/NL53ABNA0890887861/BIC/ABNANL2A/NAME/GIEZEN WALLAART G M H CJ/REMI/Bloemetje 9B/EREF/NOTPROVIDED</t>
  </si>
  <si>
    <t>/TRTP/SEPA OVERBOEKING/IBAN/NL83ABNA0816363579/BIC/ABNANL2A/NAME/Bestuur Spaarrekening/REMI/Laatste deel mjop/EREF/NOTPROVIDED</t>
  </si>
  <si>
    <t>ABN Amro bank</t>
  </si>
  <si>
    <t>Spaarrekening tbv MJOP</t>
  </si>
  <si>
    <t>Grb. Nr</t>
  </si>
  <si>
    <t>Balans/Resultaat</t>
  </si>
  <si>
    <t>Beginbalans</t>
  </si>
  <si>
    <t>Mut.bank</t>
  </si>
  <si>
    <t>Memo</t>
  </si>
  <si>
    <t>Saldo</t>
  </si>
  <si>
    <t>Voorziening groot onderhoud</t>
  </si>
  <si>
    <t>B (P)</t>
  </si>
  <si>
    <t>Resultaat boekjaar</t>
  </si>
  <si>
    <t>ABN NL45 ABNA 0812 4993 95 betaalrekening</t>
  </si>
  <si>
    <t>B (A)</t>
  </si>
  <si>
    <t>ABN NL83 ABNA 0816 3635 79 spaarrekening</t>
  </si>
  <si>
    <t>B</t>
  </si>
  <si>
    <t>R</t>
  </si>
  <si>
    <t>Overige/onvoorzien</t>
  </si>
  <si>
    <t>Grootboekrekeningschema, mutaties en saldo 2023</t>
  </si>
  <si>
    <t>Kosten service en onderhoud contract lift (vast)</t>
  </si>
  <si>
    <t>Totaal Winst en verlies rekening</t>
  </si>
  <si>
    <t>Totaal balans</t>
  </si>
  <si>
    <t>Resultaat</t>
  </si>
  <si>
    <t>Verzekering - bestuurdersaansprakelijkheid/ rechtsbijstand</t>
  </si>
  <si>
    <t>Algemeen</t>
  </si>
  <si>
    <t>Verzekering</t>
  </si>
  <si>
    <t>Onderhoud</t>
  </si>
  <si>
    <t>Onderhoud algemeen</t>
  </si>
  <si>
    <t>Schoonmaak</t>
  </si>
  <si>
    <t>W+E - Algemeen</t>
  </si>
  <si>
    <t>Onderhoud lift - onvoorzien</t>
  </si>
  <si>
    <t>Activa</t>
  </si>
  <si>
    <t>Passiva</t>
  </si>
  <si>
    <t>Jaaroverzicht bank</t>
  </si>
  <si>
    <t>verschil</t>
  </si>
  <si>
    <t>Voorziening jaarlijkse reserering</t>
  </si>
  <si>
    <t>MJOP</t>
  </si>
  <si>
    <t>Liquide middelen</t>
  </si>
  <si>
    <t>Vooruit betaalde bedragen (debiteuren)</t>
  </si>
  <si>
    <t>€</t>
  </si>
  <si>
    <t>Resultaat huidig boekjaar</t>
  </si>
  <si>
    <t>Eigen vermogen</t>
  </si>
  <si>
    <t>Voorziening MJOP</t>
  </si>
  <si>
    <t>Schulden (crediteuren)</t>
  </si>
  <si>
    <t>Totaal passiva</t>
  </si>
  <si>
    <t>Totaal activa</t>
  </si>
  <si>
    <t>Memoboeking spaarvoorziening/Eerste deel MJOP 2023</t>
  </si>
  <si>
    <t>Memoboeking spaarvoorziening/Laatste deel mjop 2023</t>
  </si>
  <si>
    <t>Ontvangen Rente</t>
  </si>
  <si>
    <t>Tuin Aproplant dec 2023</t>
  </si>
  <si>
    <t>Betaling voorziening lift reparatie</t>
  </si>
  <si>
    <t>Onderhoudscontract lift</t>
  </si>
  <si>
    <t>Ontvangen rente van 7,60 euro over 2022 is verwerkt in de jaarrekening 2022</t>
  </si>
  <si>
    <t>Betaling voorziening schilderwerk achterkant gebouw</t>
  </si>
  <si>
    <t>Spaar voorziening naar MJOP bijdrage 2023 tweede deel</t>
  </si>
  <si>
    <t>Spaar voorziening naar MJOP bijdrage 2023 eerste deel</t>
  </si>
  <si>
    <t>Spaar voorziening memoboeking MJOP 1e deel</t>
  </si>
  <si>
    <t>Spaar voorziening memoboeking MJOP 2e deel</t>
  </si>
  <si>
    <t>Resultatenrekening 2023</t>
  </si>
  <si>
    <t>Baten</t>
  </si>
  <si>
    <t>Bijdragen bewoners / parkeerplaatsen</t>
  </si>
  <si>
    <t>Uitkering verzekering schades</t>
  </si>
  <si>
    <t>Totaal opbrengsten</t>
  </si>
  <si>
    <t>Lasten/reserveringen</t>
  </si>
  <si>
    <t>Groot onderhoud algemeen</t>
  </si>
  <si>
    <t>Diverse lasten</t>
  </si>
  <si>
    <t>Kosten water &amp; electriciteit algemene ruimtes</t>
  </si>
  <si>
    <t>Verzekering - opstal (gebouw, glas, brand)</t>
  </si>
  <si>
    <t>Schoonmaakkosten algemeen</t>
  </si>
  <si>
    <t>Kosten lift onderhoud</t>
  </si>
  <si>
    <t>Bankkosten, abonnement, contributie</t>
  </si>
  <si>
    <t>Overige / onvoorzien</t>
  </si>
  <si>
    <t>Totaal lasten</t>
  </si>
  <si>
    <t>Extra bijdragen bewoners / parkeerplaatsen</t>
  </si>
  <si>
    <t>Reservering voorziening</t>
  </si>
  <si>
    <t>Abonnement, contributie</t>
  </si>
  <si>
    <t>Onvoorziene kosten</t>
  </si>
  <si>
    <t>Lift onderhoudscontract</t>
  </si>
  <si>
    <t>GSM liften 2023</t>
  </si>
  <si>
    <t>Verzekeringen</t>
  </si>
  <si>
    <t>Bestuurders - en gebouwaansprakelijkheid, Rechtsbijstand</t>
  </si>
  <si>
    <t>Opstal (gebouw, brand)</t>
  </si>
  <si>
    <t>Glas</t>
  </si>
  <si>
    <t>Lichtkoepel schuur</t>
  </si>
  <si>
    <t>Lampen voor buiten verlichting</t>
  </si>
  <si>
    <t>Factuur 181836. Herstel riolering in pand v.d. Wetering</t>
  </si>
  <si>
    <t>Camera inspectie hemelwaterafvoer appartement 9D</t>
  </si>
  <si>
    <t>Factuur F2023405792 - riool.nl</t>
  </si>
  <si>
    <t>Gemeente Alphen aan den Rijn  Omschrijving: Factuur v2023/363</t>
  </si>
  <si>
    <t>Wespenbestrijding oktober 2023</t>
  </si>
  <si>
    <t>Lief en leed</t>
  </si>
  <si>
    <t>Betaalde rente</t>
  </si>
  <si>
    <t>SIEL abonnement (boekhoudprogramma)</t>
  </si>
  <si>
    <t>Vereniging Eigen Huis t.b.v. VVE</t>
  </si>
  <si>
    <t>Verzekering - aansprakelijkheid bestuur en gebouw; rechtsbijstand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</si>
</sst>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 &quot;€&quot;\ * #,##0_ ;_ &quot;€&quot;\ * \-#,##0_ ;_ &quot;€&quot;\ * &quot;-&quot;??_ ;_ @_ "/>
    <numFmt numFmtId="166" formatCode="[$-413]d\ mmmm\ yyyy;@"/>
    <numFmt numFmtId="167" formatCode="_(* #,##0.00_);_(* \(#,##0.00\);_(* &quot;-&quot;??_);_(@_)"/>
  </numFmts>
  <fonts count="2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9"/>
      <color rgb="FFFF0000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u/>
      <sz val="11"/>
      <color theme="1"/>
      <name val="Calibri Light"/>
      <family val="2"/>
      <scheme val="major"/>
    </font>
    <font>
      <b/>
      <i/>
      <sz val="9"/>
      <color rgb="FFFF0000"/>
      <name val="Calibri Light"/>
      <family val="2"/>
      <scheme val="major"/>
    </font>
    <font>
      <b/>
      <sz val="10"/>
      <name val="Arial"/>
      <family val="2"/>
    </font>
    <font>
      <i/>
      <sz val="9"/>
      <color theme="1"/>
      <name val="Calibri Light"/>
      <family val="2"/>
      <scheme val="major"/>
    </font>
    <font>
      <i/>
      <sz val="10"/>
      <name val="Arial"/>
      <family val="2"/>
    </font>
    <font>
      <b/>
      <i/>
      <sz val="9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4"/>
      <name val="Calibri Light"/>
      <family val="2"/>
      <scheme val="major"/>
    </font>
    <font>
      <b/>
      <u/>
      <sz val="10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EYInterstate Light"/>
    </font>
    <font>
      <sz val="11"/>
      <color theme="1"/>
      <name val="EYInterstate Light"/>
    </font>
    <font>
      <u/>
      <sz val="11"/>
      <color theme="1"/>
      <name val="EYInterstate Light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1" fillId="8" borderId="0" applyNumberFormat="0" applyBorder="0" applyAlignment="0" applyProtection="0"/>
    <xf numFmtId="0" fontId="23" fillId="0" borderId="0"/>
    <xf numFmtId="167" fontId="23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2" fontId="5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  <xf numFmtId="1" fontId="2" fillId="0" borderId="0" xfId="0" applyNumberFormat="1" applyFont="1" applyAlignment="1">
      <alignment horizontal="left" vertical="top"/>
    </xf>
    <xf numFmtId="1" fontId="0" fillId="0" borderId="0" xfId="0" applyNumberFormat="1" applyAlignment="1">
      <alignment horizontal="left" vertical="top"/>
    </xf>
    <xf numFmtId="2" fontId="4" fillId="0" borderId="0" xfId="0" applyNumberFormat="1" applyFont="1" applyAlignment="1">
      <alignment horizontal="left"/>
    </xf>
    <xf numFmtId="2" fontId="5" fillId="2" borderId="0" xfId="0" applyNumberFormat="1" applyFont="1" applyFill="1" applyAlignment="1">
      <alignment horizontal="left"/>
    </xf>
    <xf numFmtId="0" fontId="7" fillId="3" borderId="0" xfId="0" applyFont="1" applyFill="1"/>
    <xf numFmtId="4" fontId="7" fillId="3" borderId="0" xfId="0" applyNumberFormat="1" applyFont="1" applyFill="1"/>
    <xf numFmtId="0" fontId="7" fillId="3" borderId="0" xfId="0" applyFont="1" applyFill="1" applyAlignment="1">
      <alignment horizontal="left"/>
    </xf>
    <xf numFmtId="0" fontId="8" fillId="3" borderId="0" xfId="0" applyFont="1" applyFill="1" applyAlignment="1">
      <alignment horizontal="left"/>
    </xf>
    <xf numFmtId="0" fontId="8" fillId="3" borderId="0" xfId="0" applyFont="1" applyFill="1"/>
    <xf numFmtId="0" fontId="8" fillId="3" borderId="0" xfId="0" applyFont="1" applyFill="1" applyAlignment="1">
      <alignment horizontal="center"/>
    </xf>
    <xf numFmtId="4" fontId="8" fillId="3" borderId="0" xfId="0" applyNumberFormat="1" applyFont="1" applyFill="1" applyAlignment="1">
      <alignment horizontal="center"/>
    </xf>
    <xf numFmtId="4" fontId="9" fillId="3" borderId="0" xfId="0" applyNumberFormat="1" applyFont="1" applyFill="1" applyAlignment="1">
      <alignment horizontal="center"/>
    </xf>
    <xf numFmtId="0" fontId="10" fillId="3" borderId="0" xfId="0" applyFont="1" applyFill="1" applyAlignment="1">
      <alignment horizontal="left"/>
    </xf>
    <xf numFmtId="0" fontId="10" fillId="3" borderId="0" xfId="0" applyFont="1" applyFill="1"/>
    <xf numFmtId="4" fontId="10" fillId="3" borderId="0" xfId="0" applyNumberFormat="1" applyFont="1" applyFill="1"/>
    <xf numFmtId="4" fontId="10" fillId="4" borderId="0" xfId="0" applyNumberFormat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4" fontId="10" fillId="2" borderId="0" xfId="0" applyNumberFormat="1" applyFont="1" applyFill="1"/>
    <xf numFmtId="0" fontId="10" fillId="3" borderId="1" xfId="0" applyFont="1" applyFill="1" applyBorder="1" applyAlignment="1">
      <alignment horizontal="left"/>
    </xf>
    <xf numFmtId="0" fontId="10" fillId="3" borderId="1" xfId="0" applyFont="1" applyFill="1" applyBorder="1"/>
    <xf numFmtId="4" fontId="10" fillId="3" borderId="1" xfId="0" applyNumberFormat="1" applyFont="1" applyFill="1" applyBorder="1"/>
    <xf numFmtId="0" fontId="7" fillId="3" borderId="1" xfId="0" applyFont="1" applyFill="1" applyBorder="1"/>
    <xf numFmtId="0" fontId="11" fillId="3" borderId="0" xfId="0" applyFont="1" applyFill="1"/>
    <xf numFmtId="4" fontId="11" fillId="3" borderId="0" xfId="0" applyNumberFormat="1" applyFont="1" applyFill="1"/>
    <xf numFmtId="1" fontId="0" fillId="2" borderId="0" xfId="0" applyNumberFormat="1" applyFill="1" applyAlignment="1">
      <alignment horizontal="left" vertical="top"/>
    </xf>
    <xf numFmtId="4" fontId="13" fillId="2" borderId="0" xfId="0" applyNumberFormat="1" applyFont="1" applyFill="1"/>
    <xf numFmtId="4" fontId="7" fillId="0" borderId="0" xfId="0" applyNumberFormat="1" applyFont="1"/>
    <xf numFmtId="0" fontId="8" fillId="3" borderId="2" xfId="0" applyFont="1" applyFill="1" applyBorder="1" applyAlignment="1">
      <alignment horizontal="left"/>
    </xf>
    <xf numFmtId="0" fontId="8" fillId="3" borderId="2" xfId="0" applyFont="1" applyFill="1" applyBorder="1"/>
    <xf numFmtId="4" fontId="8" fillId="3" borderId="2" xfId="0" applyNumberFormat="1" applyFont="1" applyFill="1" applyBorder="1"/>
    <xf numFmtId="165" fontId="8" fillId="3" borderId="2" xfId="1" applyNumberFormat="1" applyFont="1" applyFill="1" applyBorder="1"/>
    <xf numFmtId="0" fontId="14" fillId="0" borderId="0" xfId="0" applyFont="1"/>
    <xf numFmtId="0" fontId="15" fillId="3" borderId="2" xfId="0" applyFont="1" applyFill="1" applyBorder="1" applyAlignment="1">
      <alignment horizontal="left"/>
    </xf>
    <xf numFmtId="0" fontId="15" fillId="3" borderId="2" xfId="0" applyFont="1" applyFill="1" applyBorder="1"/>
    <xf numFmtId="4" fontId="15" fillId="3" borderId="2" xfId="0" applyNumberFormat="1" applyFont="1" applyFill="1" applyBorder="1"/>
    <xf numFmtId="165" fontId="15" fillId="3" borderId="2" xfId="1" applyNumberFormat="1" applyFont="1" applyFill="1" applyBorder="1"/>
    <xf numFmtId="0" fontId="15" fillId="3" borderId="0" xfId="0" applyFont="1" applyFill="1"/>
    <xf numFmtId="0" fontId="16" fillId="0" borderId="0" xfId="0" applyFont="1"/>
    <xf numFmtId="4" fontId="11" fillId="0" borderId="0" xfId="0" applyNumberFormat="1" applyFont="1"/>
    <xf numFmtId="0" fontId="17" fillId="0" borderId="0" xfId="0" applyFont="1"/>
    <xf numFmtId="4" fontId="17" fillId="0" borderId="0" xfId="0" applyNumberFormat="1" applyFont="1"/>
    <xf numFmtId="0" fontId="11" fillId="0" borderId="0" xfId="0" applyFont="1"/>
    <xf numFmtId="0" fontId="1" fillId="0" borderId="0" xfId="0" applyFont="1"/>
    <xf numFmtId="0" fontId="18" fillId="0" borderId="0" xfId="0" applyFont="1" applyAlignment="1">
      <alignment horizontal="left"/>
    </xf>
    <xf numFmtId="0" fontId="19" fillId="3" borderId="0" xfId="0" applyFont="1" applyFill="1"/>
    <xf numFmtId="4" fontId="19" fillId="3" borderId="0" xfId="0" applyNumberFormat="1" applyFont="1" applyFill="1" applyAlignment="1">
      <alignment horizontal="center"/>
    </xf>
    <xf numFmtId="2" fontId="0" fillId="0" borderId="0" xfId="0" applyNumberFormat="1" applyAlignment="1">
      <alignment horizontal="left"/>
    </xf>
    <xf numFmtId="2" fontId="5" fillId="6" borderId="0" xfId="0" applyNumberFormat="1" applyFont="1" applyFill="1" applyAlignment="1">
      <alignment horizontal="left"/>
    </xf>
    <xf numFmtId="2" fontId="6" fillId="6" borderId="0" xfId="0" applyNumberFormat="1" applyFont="1" applyFill="1" applyAlignment="1">
      <alignment horizontal="left"/>
    </xf>
    <xf numFmtId="2" fontId="5" fillId="7" borderId="0" xfId="0" applyNumberFormat="1" applyFont="1" applyFill="1" applyAlignment="1">
      <alignment horizontal="left"/>
    </xf>
    <xf numFmtId="2" fontId="4" fillId="7" borderId="0" xfId="0" applyNumberFormat="1" applyFont="1" applyFill="1" applyAlignment="1">
      <alignment horizontal="left"/>
    </xf>
    <xf numFmtId="2" fontId="6" fillId="0" borderId="0" xfId="0" applyNumberFormat="1" applyFont="1" applyAlignment="1">
      <alignment horizontal="left"/>
    </xf>
    <xf numFmtId="4" fontId="10" fillId="5" borderId="0" xfId="0" applyNumberFormat="1" applyFont="1" applyFill="1"/>
    <xf numFmtId="0" fontId="7" fillId="4" borderId="0" xfId="0" applyFont="1" applyFill="1"/>
    <xf numFmtId="0" fontId="1" fillId="2" borderId="0" xfId="0" applyFont="1" applyFill="1"/>
    <xf numFmtId="0" fontId="2" fillId="0" borderId="0" xfId="0" applyFont="1"/>
    <xf numFmtId="3" fontId="0" fillId="0" borderId="0" xfId="0" applyNumberFormat="1"/>
    <xf numFmtId="0" fontId="2" fillId="0" borderId="2" xfId="0" applyFont="1" applyBorder="1"/>
    <xf numFmtId="3" fontId="2" fillId="0" borderId="2" xfId="0" applyNumberFormat="1" applyFont="1" applyBorder="1"/>
    <xf numFmtId="3" fontId="2" fillId="0" borderId="0" xfId="0" applyNumberFormat="1" applyFont="1"/>
    <xf numFmtId="0" fontId="12" fillId="3" borderId="0" xfId="0" applyFont="1" applyFill="1" applyAlignment="1">
      <alignment horizontal="center"/>
    </xf>
    <xf numFmtId="166" fontId="20" fillId="0" borderId="0" xfId="0" applyNumberFormat="1" applyFont="1" applyAlignment="1">
      <alignment horizontal="center" vertical="center"/>
    </xf>
    <xf numFmtId="0" fontId="24" fillId="3" borderId="0" xfId="3" applyFont="1" applyFill="1"/>
    <xf numFmtId="0" fontId="25" fillId="3" borderId="0" xfId="3" applyFont="1" applyFill="1"/>
    <xf numFmtId="0" fontId="24" fillId="3" borderId="1" xfId="3" applyFont="1" applyFill="1" applyBorder="1" applyAlignment="1">
      <alignment horizontal="center"/>
    </xf>
    <xf numFmtId="0" fontId="24" fillId="3" borderId="3" xfId="3" applyFont="1" applyFill="1" applyBorder="1" applyAlignment="1">
      <alignment horizontal="center"/>
    </xf>
    <xf numFmtId="3" fontId="25" fillId="3" borderId="0" xfId="4" applyNumberFormat="1" applyFont="1" applyFill="1"/>
    <xf numFmtId="3" fontId="24" fillId="3" borderId="0" xfId="4" applyNumberFormat="1" applyFont="1" applyFill="1"/>
    <xf numFmtId="3" fontId="25" fillId="3" borderId="0" xfId="3" applyNumberFormat="1" applyFont="1" applyFill="1"/>
    <xf numFmtId="3" fontId="24" fillId="3" borderId="2" xfId="4" applyNumberFormat="1" applyFont="1" applyFill="1" applyBorder="1"/>
    <xf numFmtId="0" fontId="26" fillId="3" borderId="0" xfId="3" applyFont="1" applyFill="1"/>
    <xf numFmtId="0" fontId="23" fillId="3" borderId="0" xfId="3" applyFill="1"/>
    <xf numFmtId="3" fontId="25" fillId="3" borderId="0" xfId="4" applyNumberFormat="1" applyFont="1" applyFill="1" applyBorder="1"/>
    <xf numFmtId="3" fontId="25" fillId="3" borderId="1" xfId="4" applyNumberFormat="1" applyFont="1" applyFill="1" applyBorder="1"/>
    <xf numFmtId="3" fontId="24" fillId="3" borderId="4" xfId="4" applyNumberFormat="1" applyFont="1" applyFill="1" applyBorder="1"/>
    <xf numFmtId="0" fontId="0" fillId="3" borderId="0" xfId="0" applyFill="1"/>
    <xf numFmtId="166" fontId="27" fillId="3" borderId="1" xfId="4" applyNumberFormat="1" applyFont="1" applyFill="1" applyBorder="1" applyAlignment="1"/>
    <xf numFmtId="1" fontId="27" fillId="3" borderId="0" xfId="4" applyNumberFormat="1" applyFont="1" applyFill="1" applyBorder="1" applyAlignment="1">
      <alignment horizontal="center"/>
    </xf>
    <xf numFmtId="1" fontId="27" fillId="3" borderId="0" xfId="4" applyNumberFormat="1" applyFont="1" applyFill="1" applyBorder="1" applyAlignment="1"/>
    <xf numFmtId="0" fontId="21" fillId="8" borderId="0" xfId="2" applyBorder="1"/>
    <xf numFmtId="0" fontId="1" fillId="3" borderId="0" xfId="0" applyFont="1" applyFill="1"/>
    <xf numFmtId="3" fontId="22" fillId="3" borderId="0" xfId="4" applyNumberFormat="1" applyFont="1" applyFill="1" applyBorder="1" applyAlignment="1">
      <alignment horizontal="center"/>
    </xf>
    <xf numFmtId="3" fontId="25" fillId="3" borderId="0" xfId="4" applyNumberFormat="1" applyFont="1" applyFill="1" applyBorder="1" applyAlignment="1">
      <alignment horizontal="center"/>
    </xf>
    <xf numFmtId="0" fontId="21" fillId="8" borderId="0" xfId="2"/>
  </cellXfs>
  <cellStyles count="5">
    <cellStyle name="Accent1" xfId="2" builtinId="29"/>
    <cellStyle name="Komma 2" xfId="4" xr:uid="{C51B6F30-DFFA-4A80-B8E8-9F26ACD67847}"/>
    <cellStyle name="Standaard" xfId="0" builtinId="0"/>
    <cellStyle name="Standaard 2" xfId="3" xr:uid="{A94D39EA-5815-4651-8A92-8BE524C11855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2"/>
  <dimension ref="A2:B28"/>
  <sheetViews>
    <sheetView workbookViewId="0">
      <selection activeCell="E24" sqref="E24"/>
    </sheetView>
  </sheetViews>
  <sheetFormatPr defaultRowHeight="12.75"/>
  <sheetData>
    <row r="2" spans="1:2">
      <c r="A2" t="s">
        <v>76</v>
      </c>
      <c r="B2" t="s">
        <v>77</v>
      </c>
    </row>
    <row r="3" spans="1:2">
      <c r="A3">
        <v>1000</v>
      </c>
      <c r="B3" s="6" t="s">
        <v>127</v>
      </c>
    </row>
    <row r="4" spans="1:2">
      <c r="A4">
        <v>1110</v>
      </c>
      <c r="B4" s="6" t="s">
        <v>128</v>
      </c>
    </row>
    <row r="5" spans="1:2">
      <c r="A5">
        <v>1690</v>
      </c>
      <c r="B5" t="s">
        <v>78</v>
      </c>
    </row>
    <row r="6" spans="1:2">
      <c r="A6">
        <v>2000</v>
      </c>
      <c r="B6" t="s">
        <v>79</v>
      </c>
    </row>
    <row r="7" spans="1:2">
      <c r="A7">
        <v>4100</v>
      </c>
      <c r="B7" t="s">
        <v>80</v>
      </c>
    </row>
    <row r="8" spans="1:2">
      <c r="A8">
        <v>4101</v>
      </c>
      <c r="B8" t="s">
        <v>81</v>
      </c>
    </row>
    <row r="9" spans="1:2">
      <c r="A9">
        <v>4102</v>
      </c>
      <c r="B9" t="s">
        <v>82</v>
      </c>
    </row>
    <row r="10" spans="1:2">
      <c r="A10">
        <v>4103</v>
      </c>
      <c r="B10" s="6" t="s">
        <v>108</v>
      </c>
    </row>
    <row r="11" spans="1:2">
      <c r="A11">
        <v>4104</v>
      </c>
      <c r="B11" s="6" t="s">
        <v>102</v>
      </c>
    </row>
    <row r="12" spans="1:2">
      <c r="A12">
        <v>4106</v>
      </c>
      <c r="B12" s="6" t="s">
        <v>103</v>
      </c>
    </row>
    <row r="13" spans="1:2">
      <c r="A13">
        <v>4107</v>
      </c>
      <c r="B13" t="s">
        <v>83</v>
      </c>
    </row>
    <row r="14" spans="1:2">
      <c r="A14">
        <v>4108</v>
      </c>
      <c r="B14" t="s">
        <v>84</v>
      </c>
    </row>
    <row r="15" spans="1:2">
      <c r="A15">
        <v>4109</v>
      </c>
      <c r="B15" t="s">
        <v>85</v>
      </c>
    </row>
    <row r="16" spans="1:2">
      <c r="A16">
        <v>4110</v>
      </c>
      <c r="B16" t="s">
        <v>86</v>
      </c>
    </row>
    <row r="17" spans="1:2">
      <c r="A17">
        <v>4111</v>
      </c>
      <c r="B17" t="s">
        <v>87</v>
      </c>
    </row>
    <row r="18" spans="1:2">
      <c r="A18">
        <v>4112</v>
      </c>
      <c r="B18" t="s">
        <v>88</v>
      </c>
    </row>
    <row r="19" spans="1:2">
      <c r="A19">
        <v>4113</v>
      </c>
      <c r="B19" t="s">
        <v>89</v>
      </c>
    </row>
    <row r="20" spans="1:2">
      <c r="A20">
        <v>4114</v>
      </c>
      <c r="B20" t="s">
        <v>90</v>
      </c>
    </row>
    <row r="21" spans="1:2">
      <c r="A21">
        <v>4116</v>
      </c>
      <c r="B21" t="s">
        <v>91</v>
      </c>
    </row>
    <row r="22" spans="1:2">
      <c r="A22">
        <v>4118</v>
      </c>
      <c r="B22" s="6" t="s">
        <v>92</v>
      </c>
    </row>
    <row r="23" spans="1:2">
      <c r="A23">
        <v>4119</v>
      </c>
      <c r="B23" s="6" t="s">
        <v>107</v>
      </c>
    </row>
    <row r="24" spans="1:2">
      <c r="A24">
        <v>4190</v>
      </c>
      <c r="B24" s="6" t="s">
        <v>114</v>
      </c>
    </row>
    <row r="25" spans="1:2">
      <c r="A25">
        <v>4191</v>
      </c>
      <c r="B25" t="s">
        <v>93</v>
      </c>
    </row>
    <row r="26" spans="1:2">
      <c r="A26">
        <v>4192</v>
      </c>
      <c r="B26" s="6" t="s">
        <v>100</v>
      </c>
    </row>
    <row r="27" spans="1:2">
      <c r="A27">
        <v>4193</v>
      </c>
      <c r="B27" s="6" t="s">
        <v>101</v>
      </c>
    </row>
    <row r="28" spans="1:2">
      <c r="A28">
        <v>8000</v>
      </c>
      <c r="B28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1" filterMode="1"/>
  <dimension ref="A1:K107"/>
  <sheetViews>
    <sheetView zoomScale="81" zoomScaleNormal="81" workbookViewId="0">
      <selection activeCell="H5" sqref="H5"/>
    </sheetView>
  </sheetViews>
  <sheetFormatPr defaultRowHeight="12.75"/>
  <cols>
    <col min="1" max="1" width="18.140625" bestFit="1" customWidth="1"/>
    <col min="2" max="2" width="11" bestFit="1" customWidth="1"/>
    <col min="3" max="3" width="17" bestFit="1" customWidth="1"/>
    <col min="4" max="4" width="12" bestFit="1" customWidth="1"/>
    <col min="5" max="5" width="11.140625" bestFit="1" customWidth="1"/>
    <col min="6" max="6" width="9.85546875" bestFit="1" customWidth="1"/>
    <col min="7" max="7" width="17" bestFit="1" customWidth="1"/>
    <col min="8" max="8" width="76.140625" customWidth="1"/>
    <col min="9" max="9" width="9.140625" style="9" customWidth="1"/>
    <col min="10" max="10" width="19.85546875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8" t="s">
        <v>76</v>
      </c>
      <c r="J1" s="5" t="s">
        <v>77</v>
      </c>
    </row>
    <row r="2" spans="1:11" ht="38.25" hidden="1">
      <c r="A2">
        <v>812499395</v>
      </c>
      <c r="B2" t="s">
        <v>8</v>
      </c>
      <c r="C2">
        <v>20221231</v>
      </c>
      <c r="D2">
        <v>20221231</v>
      </c>
      <c r="E2" s="4">
        <v>3091.9</v>
      </c>
      <c r="F2" s="4">
        <v>3099.5</v>
      </c>
      <c r="G2" s="4"/>
      <c r="H2" s="3" t="s">
        <v>9</v>
      </c>
      <c r="K2" s="51" t="s">
        <v>178</v>
      </c>
    </row>
    <row r="3" spans="1:11" ht="25.5" hidden="1">
      <c r="A3">
        <v>812499395</v>
      </c>
      <c r="B3" t="s">
        <v>8</v>
      </c>
      <c r="C3">
        <v>20230102</v>
      </c>
      <c r="D3">
        <v>20230102</v>
      </c>
      <c r="E3" s="4">
        <v>3099.5</v>
      </c>
      <c r="F3" s="4">
        <v>6120.14</v>
      </c>
      <c r="G3" s="4">
        <v>3020.64</v>
      </c>
      <c r="H3" s="3" t="s">
        <v>10</v>
      </c>
      <c r="I3" s="9">
        <v>8000</v>
      </c>
    </row>
    <row r="4" spans="1:11" ht="38.25" hidden="1">
      <c r="A4">
        <v>812499395</v>
      </c>
      <c r="B4" t="s">
        <v>8</v>
      </c>
      <c r="C4">
        <v>20230104</v>
      </c>
      <c r="D4">
        <v>20230104</v>
      </c>
      <c r="E4" s="4">
        <v>6120.14</v>
      </c>
      <c r="F4" s="4">
        <v>3060.45</v>
      </c>
      <c r="G4" s="4">
        <v>-3059.69</v>
      </c>
      <c r="H4" s="3" t="s">
        <v>11</v>
      </c>
      <c r="I4" s="9">
        <v>4102</v>
      </c>
    </row>
    <row r="5" spans="1:11" ht="38.25">
      <c r="A5">
        <v>812499395</v>
      </c>
      <c r="B5" t="s">
        <v>8</v>
      </c>
      <c r="C5">
        <v>20230109</v>
      </c>
      <c r="D5">
        <v>20230109</v>
      </c>
      <c r="E5" s="4">
        <v>3060.45</v>
      </c>
      <c r="F5" s="4">
        <v>2132.48</v>
      </c>
      <c r="G5" s="4">
        <v>-927.97</v>
      </c>
      <c r="H5" s="3" t="s">
        <v>12</v>
      </c>
      <c r="I5" s="9">
        <v>4101</v>
      </c>
    </row>
    <row r="6" spans="1:11" ht="51" hidden="1">
      <c r="A6">
        <v>812499395</v>
      </c>
      <c r="B6" t="s">
        <v>8</v>
      </c>
      <c r="C6">
        <v>20230110</v>
      </c>
      <c r="D6">
        <v>20230110</v>
      </c>
      <c r="E6" s="4">
        <v>2132.48</v>
      </c>
      <c r="F6" s="4">
        <v>1872.48</v>
      </c>
      <c r="G6" s="4">
        <v>-260</v>
      </c>
      <c r="H6" s="3" t="s">
        <v>13</v>
      </c>
      <c r="I6" s="9">
        <v>4108</v>
      </c>
    </row>
    <row r="7" spans="1:11" ht="38.25">
      <c r="A7">
        <v>812499395</v>
      </c>
      <c r="B7" t="s">
        <v>8</v>
      </c>
      <c r="C7">
        <v>20230110</v>
      </c>
      <c r="D7">
        <v>20230110</v>
      </c>
      <c r="E7" s="4">
        <v>1872.48</v>
      </c>
      <c r="F7" s="4">
        <v>1873.41</v>
      </c>
      <c r="G7" s="4">
        <v>0.93</v>
      </c>
      <c r="H7" s="3" t="s">
        <v>14</v>
      </c>
      <c r="I7" s="9">
        <v>4101</v>
      </c>
      <c r="J7" s="6"/>
    </row>
    <row r="8" spans="1:11" ht="25.5" hidden="1">
      <c r="A8">
        <v>812499395</v>
      </c>
      <c r="B8" t="s">
        <v>8</v>
      </c>
      <c r="C8">
        <v>20230115</v>
      </c>
      <c r="D8">
        <v>20230115</v>
      </c>
      <c r="E8" s="4">
        <v>1873.41</v>
      </c>
      <c r="F8" s="4">
        <v>1967.87</v>
      </c>
      <c r="G8" s="4">
        <v>94.46</v>
      </c>
      <c r="H8" s="3" t="s">
        <v>15</v>
      </c>
      <c r="I8" s="9">
        <v>8000</v>
      </c>
    </row>
    <row r="9" spans="1:11" ht="38.25" hidden="1">
      <c r="A9">
        <v>812499395</v>
      </c>
      <c r="B9" t="s">
        <v>8</v>
      </c>
      <c r="C9">
        <v>20230118</v>
      </c>
      <c r="D9">
        <v>20230118</v>
      </c>
      <c r="E9" s="4">
        <v>1967.87</v>
      </c>
      <c r="F9" s="4">
        <v>1721.53</v>
      </c>
      <c r="G9" s="4">
        <v>-246.34</v>
      </c>
      <c r="H9" s="3" t="s">
        <v>16</v>
      </c>
      <c r="I9" s="9">
        <v>4109</v>
      </c>
    </row>
    <row r="10" spans="1:11" ht="25.5" hidden="1">
      <c r="A10">
        <v>812499395</v>
      </c>
      <c r="B10" t="s">
        <v>8</v>
      </c>
      <c r="C10">
        <v>20230118</v>
      </c>
      <c r="D10">
        <v>20230118</v>
      </c>
      <c r="E10" s="4">
        <v>1721.53</v>
      </c>
      <c r="F10" s="4">
        <v>1246.73</v>
      </c>
      <c r="G10" s="4">
        <v>-474.8</v>
      </c>
      <c r="H10" s="7" t="s">
        <v>17</v>
      </c>
      <c r="I10" s="9">
        <v>4106</v>
      </c>
    </row>
    <row r="11" spans="1:11" ht="25.5" hidden="1">
      <c r="A11">
        <v>812499395</v>
      </c>
      <c r="B11" t="s">
        <v>8</v>
      </c>
      <c r="C11">
        <v>20230124</v>
      </c>
      <c r="D11">
        <v>20230124</v>
      </c>
      <c r="E11" s="4">
        <v>1246.73</v>
      </c>
      <c r="F11" s="4">
        <v>1215.8</v>
      </c>
      <c r="G11" s="4">
        <v>-30.93</v>
      </c>
      <c r="H11" s="3" t="s">
        <v>18</v>
      </c>
      <c r="I11" s="9">
        <v>4100</v>
      </c>
    </row>
    <row r="12" spans="1:11" ht="51" hidden="1">
      <c r="A12">
        <v>812499395</v>
      </c>
      <c r="B12" t="s">
        <v>8</v>
      </c>
      <c r="C12">
        <v>20230127</v>
      </c>
      <c r="D12">
        <v>20230127</v>
      </c>
      <c r="E12" s="4">
        <v>1215.8</v>
      </c>
      <c r="F12" s="4">
        <v>1194.47</v>
      </c>
      <c r="G12" s="4">
        <v>-21.33</v>
      </c>
      <c r="H12" s="3" t="s">
        <v>19</v>
      </c>
      <c r="I12" s="9">
        <v>4118</v>
      </c>
    </row>
    <row r="13" spans="1:11" ht="25.5" hidden="1">
      <c r="A13">
        <v>812499395</v>
      </c>
      <c r="B13" t="s">
        <v>8</v>
      </c>
      <c r="C13">
        <v>20230201</v>
      </c>
      <c r="D13">
        <v>20230201</v>
      </c>
      <c r="E13" s="4">
        <v>1194.47</v>
      </c>
      <c r="F13" s="4">
        <v>4215.1099999999997</v>
      </c>
      <c r="G13" s="4">
        <v>3020.64</v>
      </c>
      <c r="H13" s="3" t="s">
        <v>20</v>
      </c>
      <c r="I13" s="9">
        <v>8000</v>
      </c>
    </row>
    <row r="14" spans="1:11" ht="51" hidden="1">
      <c r="A14">
        <v>812499395</v>
      </c>
      <c r="B14" t="s">
        <v>8</v>
      </c>
      <c r="C14">
        <v>20230209</v>
      </c>
      <c r="D14">
        <v>20230209</v>
      </c>
      <c r="E14" s="4">
        <v>4215.1099999999997</v>
      </c>
      <c r="F14" s="4">
        <v>3955.11</v>
      </c>
      <c r="G14" s="4">
        <v>-260</v>
      </c>
      <c r="H14" s="3" t="s">
        <v>21</v>
      </c>
      <c r="I14" s="9">
        <v>4108</v>
      </c>
    </row>
    <row r="15" spans="1:11" ht="25.5" hidden="1">
      <c r="A15">
        <v>812499395</v>
      </c>
      <c r="B15" t="s">
        <v>8</v>
      </c>
      <c r="C15">
        <v>20230210</v>
      </c>
      <c r="D15">
        <v>20230210</v>
      </c>
      <c r="E15" s="4">
        <v>3955.11</v>
      </c>
      <c r="F15" s="4">
        <v>3917.22</v>
      </c>
      <c r="G15" s="4">
        <v>-37.89</v>
      </c>
      <c r="H15" s="3" t="s">
        <v>22</v>
      </c>
      <c r="I15" s="9">
        <v>4107</v>
      </c>
    </row>
    <row r="16" spans="1:11" ht="25.5" hidden="1">
      <c r="A16">
        <v>812499395</v>
      </c>
      <c r="B16" t="s">
        <v>8</v>
      </c>
      <c r="C16">
        <v>20230211</v>
      </c>
      <c r="D16">
        <v>20230211</v>
      </c>
      <c r="E16" s="4">
        <v>3917.22</v>
      </c>
      <c r="F16" s="4">
        <v>3867.22</v>
      </c>
      <c r="G16" s="11">
        <v>-50</v>
      </c>
      <c r="H16" s="3" t="s">
        <v>23</v>
      </c>
      <c r="I16" s="33"/>
    </row>
    <row r="17" spans="1:10" ht="38.25" hidden="1">
      <c r="A17">
        <v>812499395</v>
      </c>
      <c r="B17" t="s">
        <v>8</v>
      </c>
      <c r="C17">
        <v>20230212</v>
      </c>
      <c r="D17">
        <v>20230212</v>
      </c>
      <c r="E17" s="4">
        <v>3867.22</v>
      </c>
      <c r="F17" s="4">
        <v>3917.22</v>
      </c>
      <c r="G17" s="11">
        <v>50</v>
      </c>
      <c r="H17" s="3" t="s">
        <v>24</v>
      </c>
      <c r="I17" s="33"/>
    </row>
    <row r="18" spans="1:10" ht="38.25" hidden="1">
      <c r="A18">
        <v>812499395</v>
      </c>
      <c r="B18" t="s">
        <v>8</v>
      </c>
      <c r="C18">
        <v>20230214</v>
      </c>
      <c r="D18">
        <v>20230214</v>
      </c>
      <c r="E18" s="4">
        <v>3917.22</v>
      </c>
      <c r="F18" s="4">
        <v>3670.88</v>
      </c>
      <c r="G18" s="4">
        <v>-246.34</v>
      </c>
      <c r="H18" s="3" t="s">
        <v>25</v>
      </c>
      <c r="I18" s="9">
        <v>4109</v>
      </c>
    </row>
    <row r="19" spans="1:10" ht="25.5" hidden="1">
      <c r="A19">
        <v>812499395</v>
      </c>
      <c r="B19" t="s">
        <v>8</v>
      </c>
      <c r="C19">
        <v>20230217</v>
      </c>
      <c r="D19">
        <v>20230217</v>
      </c>
      <c r="E19" s="4">
        <v>3670.88</v>
      </c>
      <c r="F19" s="4">
        <v>3639.95</v>
      </c>
      <c r="G19" s="4">
        <v>-30.93</v>
      </c>
      <c r="H19" s="3" t="s">
        <v>18</v>
      </c>
      <c r="I19" s="9">
        <v>4100</v>
      </c>
    </row>
    <row r="20" spans="1:10" ht="51" hidden="1">
      <c r="A20">
        <v>812499395</v>
      </c>
      <c r="B20" t="s">
        <v>8</v>
      </c>
      <c r="C20">
        <v>20230222</v>
      </c>
      <c r="D20">
        <v>20230222</v>
      </c>
      <c r="E20" s="4">
        <v>3639.95</v>
      </c>
      <c r="F20" s="4">
        <v>3190.24</v>
      </c>
      <c r="G20" s="4">
        <v>-449.71</v>
      </c>
      <c r="H20" s="3" t="s">
        <v>26</v>
      </c>
      <c r="I20" s="9">
        <v>4108</v>
      </c>
    </row>
    <row r="21" spans="1:10" ht="38.25" hidden="1">
      <c r="A21">
        <v>812499395</v>
      </c>
      <c r="B21" t="s">
        <v>8</v>
      </c>
      <c r="C21">
        <v>20230225</v>
      </c>
      <c r="D21">
        <v>20230225</v>
      </c>
      <c r="E21" s="4">
        <v>3167.29</v>
      </c>
      <c r="F21" s="4">
        <v>2803.6</v>
      </c>
      <c r="G21" s="4">
        <v>-363.69</v>
      </c>
      <c r="H21" s="7" t="s">
        <v>95</v>
      </c>
      <c r="I21" s="9">
        <v>4116</v>
      </c>
    </row>
    <row r="22" spans="1:10" ht="25.5" hidden="1">
      <c r="A22">
        <v>812499395</v>
      </c>
      <c r="B22" t="s">
        <v>8</v>
      </c>
      <c r="C22">
        <v>20230225</v>
      </c>
      <c r="D22">
        <v>20230225</v>
      </c>
      <c r="E22" s="4">
        <v>3190.24</v>
      </c>
      <c r="F22" s="4">
        <v>3167.29</v>
      </c>
      <c r="G22" s="4">
        <v>-22.95</v>
      </c>
      <c r="H22" s="3" t="s">
        <v>27</v>
      </c>
      <c r="I22" s="9">
        <v>4190</v>
      </c>
    </row>
    <row r="23" spans="1:10" ht="25.5" hidden="1">
      <c r="A23">
        <v>812499395</v>
      </c>
      <c r="B23" t="s">
        <v>8</v>
      </c>
      <c r="C23">
        <v>20230225</v>
      </c>
      <c r="D23">
        <v>20230225</v>
      </c>
      <c r="E23" s="4">
        <v>2803.6</v>
      </c>
      <c r="F23" s="4">
        <v>2783.4</v>
      </c>
      <c r="G23" s="4">
        <v>-20.2</v>
      </c>
      <c r="H23" s="3" t="s">
        <v>28</v>
      </c>
      <c r="I23" s="9">
        <v>4190</v>
      </c>
    </row>
    <row r="24" spans="1:10" ht="25.5" hidden="1">
      <c r="A24">
        <v>812499395</v>
      </c>
      <c r="B24" t="s">
        <v>8</v>
      </c>
      <c r="C24">
        <v>20230301</v>
      </c>
      <c r="D24">
        <v>20230301</v>
      </c>
      <c r="E24" s="4">
        <v>2783.4</v>
      </c>
      <c r="F24" s="4">
        <v>5804.04</v>
      </c>
      <c r="G24" s="4">
        <v>3020.64</v>
      </c>
      <c r="H24" s="3" t="s">
        <v>29</v>
      </c>
      <c r="I24" s="9">
        <v>8000</v>
      </c>
    </row>
    <row r="25" spans="1:10" ht="38.25" hidden="1">
      <c r="A25">
        <v>812499395</v>
      </c>
      <c r="B25" t="s">
        <v>8</v>
      </c>
      <c r="C25">
        <v>20230306</v>
      </c>
      <c r="D25">
        <v>20230306</v>
      </c>
      <c r="E25" s="4">
        <v>5804.04</v>
      </c>
      <c r="F25" s="4">
        <v>5253.08</v>
      </c>
      <c r="G25" s="4">
        <v>-550.96</v>
      </c>
      <c r="H25" s="7" t="s">
        <v>97</v>
      </c>
      <c r="I25" s="9">
        <v>4110</v>
      </c>
    </row>
    <row r="26" spans="1:10" ht="51" hidden="1">
      <c r="A26">
        <v>812499395</v>
      </c>
      <c r="B26" t="s">
        <v>8</v>
      </c>
      <c r="C26">
        <v>20230314</v>
      </c>
      <c r="D26">
        <v>20230314</v>
      </c>
      <c r="E26" s="4">
        <v>5253.08</v>
      </c>
      <c r="F26" s="4">
        <v>4786.08</v>
      </c>
      <c r="G26" s="4">
        <v>-467</v>
      </c>
      <c r="H26" s="7" t="s">
        <v>112</v>
      </c>
      <c r="I26" s="9">
        <v>4108</v>
      </c>
    </row>
    <row r="27" spans="1:10" ht="38.25" hidden="1">
      <c r="A27">
        <v>812499395</v>
      </c>
      <c r="B27" t="s">
        <v>8</v>
      </c>
      <c r="C27">
        <v>20230318</v>
      </c>
      <c r="D27">
        <v>20230318</v>
      </c>
      <c r="E27" s="4">
        <v>4786.08</v>
      </c>
      <c r="F27" s="4">
        <v>4539.74</v>
      </c>
      <c r="G27" s="4">
        <v>-246.34</v>
      </c>
      <c r="H27" s="7" t="s">
        <v>96</v>
      </c>
      <c r="I27" s="9">
        <v>4109</v>
      </c>
    </row>
    <row r="28" spans="1:10" ht="25.5" hidden="1">
      <c r="A28">
        <v>812499395</v>
      </c>
      <c r="B28" t="s">
        <v>8</v>
      </c>
      <c r="C28">
        <v>20230318</v>
      </c>
      <c r="D28">
        <v>20230318</v>
      </c>
      <c r="E28" s="4">
        <v>4539.74</v>
      </c>
      <c r="F28" s="4">
        <v>4467.3500000000004</v>
      </c>
      <c r="G28" s="4">
        <v>-72.39</v>
      </c>
      <c r="H28" s="3" t="s">
        <v>30</v>
      </c>
      <c r="I28" s="9">
        <v>4103</v>
      </c>
    </row>
    <row r="29" spans="1:10" ht="25.5" hidden="1">
      <c r="A29">
        <v>812499395</v>
      </c>
      <c r="B29" t="s">
        <v>8</v>
      </c>
      <c r="C29">
        <v>20230319</v>
      </c>
      <c r="D29">
        <v>20230319</v>
      </c>
      <c r="E29" s="4">
        <v>4467.3500000000004</v>
      </c>
      <c r="F29" s="4">
        <v>4317.3500000000004</v>
      </c>
      <c r="G29" s="4">
        <v>-150</v>
      </c>
      <c r="H29" s="7" t="s">
        <v>98</v>
      </c>
      <c r="I29" s="9">
        <v>4119</v>
      </c>
    </row>
    <row r="30" spans="1:10" ht="25.5" hidden="1">
      <c r="A30">
        <v>812499395</v>
      </c>
      <c r="B30" t="s">
        <v>8</v>
      </c>
      <c r="C30">
        <v>20230320</v>
      </c>
      <c r="D30">
        <v>20230320</v>
      </c>
      <c r="E30" s="4">
        <v>4317.3500000000004</v>
      </c>
      <c r="F30" s="4">
        <v>4286.07</v>
      </c>
      <c r="G30" s="4">
        <v>-31.28</v>
      </c>
      <c r="H30" s="7" t="s">
        <v>99</v>
      </c>
      <c r="I30" s="9">
        <v>4100</v>
      </c>
    </row>
    <row r="31" spans="1:10" ht="38.25" hidden="1">
      <c r="A31">
        <v>812499395</v>
      </c>
      <c r="B31" t="s">
        <v>8</v>
      </c>
      <c r="C31">
        <v>20230518</v>
      </c>
      <c r="D31">
        <v>20230518</v>
      </c>
      <c r="E31" s="4">
        <v>6013.47</v>
      </c>
      <c r="F31" s="4">
        <v>3132.47</v>
      </c>
      <c r="G31" s="56">
        <v>-2881</v>
      </c>
      <c r="H31" s="3" t="s">
        <v>43</v>
      </c>
      <c r="I31" s="9">
        <v>860</v>
      </c>
      <c r="J31" s="51" t="s">
        <v>176</v>
      </c>
    </row>
    <row r="32" spans="1:10" ht="38.25" hidden="1">
      <c r="A32">
        <v>812499395</v>
      </c>
      <c r="B32" t="s">
        <v>8</v>
      </c>
      <c r="C32">
        <v>20230403</v>
      </c>
      <c r="D32">
        <v>20230403</v>
      </c>
      <c r="E32" s="4">
        <v>3455.87</v>
      </c>
      <c r="F32" s="4">
        <v>3183.62</v>
      </c>
      <c r="G32" s="4">
        <v>-272.25</v>
      </c>
      <c r="H32" s="3" t="s">
        <v>32</v>
      </c>
      <c r="I32" s="9">
        <v>4114</v>
      </c>
    </row>
    <row r="33" spans="1:10" ht="25.5" hidden="1">
      <c r="A33">
        <v>812499395</v>
      </c>
      <c r="B33" t="s">
        <v>8</v>
      </c>
      <c r="C33">
        <v>20230403</v>
      </c>
      <c r="D33">
        <v>20230403</v>
      </c>
      <c r="E33" s="4">
        <v>3475.37</v>
      </c>
      <c r="F33" s="4">
        <v>3455.87</v>
      </c>
      <c r="G33" s="4">
        <v>-19.5</v>
      </c>
      <c r="H33" s="3" t="s">
        <v>31</v>
      </c>
      <c r="I33" s="9">
        <v>4190</v>
      </c>
    </row>
    <row r="34" spans="1:10" ht="25.5" hidden="1">
      <c r="A34">
        <v>812499395</v>
      </c>
      <c r="B34" t="s">
        <v>8</v>
      </c>
      <c r="C34">
        <v>20230403</v>
      </c>
      <c r="D34">
        <v>20230403</v>
      </c>
      <c r="E34" s="4">
        <v>3183.62</v>
      </c>
      <c r="F34" s="4">
        <v>6204.26</v>
      </c>
      <c r="G34" s="4">
        <v>3020.64</v>
      </c>
      <c r="H34" s="3" t="s">
        <v>33</v>
      </c>
      <c r="I34" s="9">
        <v>8000</v>
      </c>
    </row>
    <row r="35" spans="1:10" ht="38.25" hidden="1">
      <c r="A35">
        <v>812499395</v>
      </c>
      <c r="B35" t="s">
        <v>8</v>
      </c>
      <c r="C35">
        <v>20230411</v>
      </c>
      <c r="D35">
        <v>20230411</v>
      </c>
      <c r="E35" s="4">
        <v>6204.26</v>
      </c>
      <c r="F35" s="4">
        <v>4923.47</v>
      </c>
      <c r="G35" s="4">
        <v>-1280.79</v>
      </c>
      <c r="H35" s="3" t="s">
        <v>34</v>
      </c>
      <c r="I35" s="9">
        <v>4106</v>
      </c>
      <c r="J35" s="51" t="s">
        <v>177</v>
      </c>
    </row>
    <row r="36" spans="1:10" ht="25.5" hidden="1">
      <c r="A36">
        <v>812499395</v>
      </c>
      <c r="B36" t="s">
        <v>8</v>
      </c>
      <c r="C36">
        <v>20230411</v>
      </c>
      <c r="D36">
        <v>20230411</v>
      </c>
      <c r="E36" s="4">
        <v>4923.47</v>
      </c>
      <c r="F36" s="4">
        <v>4462.12</v>
      </c>
      <c r="G36" s="4">
        <v>-461.35</v>
      </c>
      <c r="H36" s="3" t="s">
        <v>35</v>
      </c>
      <c r="I36" s="9">
        <v>4110</v>
      </c>
    </row>
    <row r="37" spans="1:10" ht="51" hidden="1">
      <c r="A37">
        <v>812499395</v>
      </c>
      <c r="B37" t="s">
        <v>8</v>
      </c>
      <c r="C37">
        <v>20230413</v>
      </c>
      <c r="D37">
        <v>20230413</v>
      </c>
      <c r="E37" s="4">
        <v>4462.12</v>
      </c>
      <c r="F37" s="4">
        <v>4162.12</v>
      </c>
      <c r="G37" s="4">
        <v>-300</v>
      </c>
      <c r="H37" s="3" t="s">
        <v>36</v>
      </c>
      <c r="I37" s="9">
        <v>4108</v>
      </c>
    </row>
    <row r="38" spans="1:10" ht="25.5" hidden="1">
      <c r="A38">
        <v>812499395</v>
      </c>
      <c r="B38" t="s">
        <v>8</v>
      </c>
      <c r="C38">
        <v>20230415</v>
      </c>
      <c r="D38">
        <v>20230415</v>
      </c>
      <c r="E38" s="4">
        <v>4162.12</v>
      </c>
      <c r="F38" s="4">
        <v>3915.78</v>
      </c>
      <c r="G38" s="4">
        <v>-246.34</v>
      </c>
      <c r="H38" s="3" t="s">
        <v>37</v>
      </c>
      <c r="I38" s="9">
        <v>4109</v>
      </c>
    </row>
    <row r="39" spans="1:10" ht="25.5" hidden="1">
      <c r="A39">
        <v>812499395</v>
      </c>
      <c r="B39" t="s">
        <v>8</v>
      </c>
      <c r="C39">
        <v>20230420</v>
      </c>
      <c r="D39">
        <v>20230420</v>
      </c>
      <c r="E39" s="4">
        <v>3915.78</v>
      </c>
      <c r="F39" s="4">
        <v>3884.85</v>
      </c>
      <c r="G39" s="4">
        <v>-30.93</v>
      </c>
      <c r="H39" s="3" t="s">
        <v>18</v>
      </c>
      <c r="I39" s="9">
        <v>4100</v>
      </c>
    </row>
    <row r="40" spans="1:10" ht="51" hidden="1">
      <c r="A40">
        <v>812499395</v>
      </c>
      <c r="B40" t="s">
        <v>8</v>
      </c>
      <c r="C40">
        <v>20230427</v>
      </c>
      <c r="D40">
        <v>20230427</v>
      </c>
      <c r="E40" s="4">
        <v>3884.85</v>
      </c>
      <c r="F40" s="4">
        <v>3863.52</v>
      </c>
      <c r="G40" s="4">
        <v>-21.33</v>
      </c>
      <c r="H40" s="3" t="s">
        <v>38</v>
      </c>
      <c r="I40" s="9">
        <v>4118</v>
      </c>
    </row>
    <row r="41" spans="1:10" ht="25.5" hidden="1">
      <c r="A41">
        <v>812499395</v>
      </c>
      <c r="B41" t="s">
        <v>8</v>
      </c>
      <c r="C41">
        <v>20230502</v>
      </c>
      <c r="D41">
        <v>20230502</v>
      </c>
      <c r="E41" s="4">
        <v>3863.52</v>
      </c>
      <c r="F41" s="4">
        <v>6884.16</v>
      </c>
      <c r="G41" s="4">
        <v>3020.64</v>
      </c>
      <c r="H41" s="3" t="s">
        <v>39</v>
      </c>
      <c r="I41" s="9">
        <v>8000</v>
      </c>
    </row>
    <row r="42" spans="1:10" ht="25.5" hidden="1">
      <c r="A42">
        <v>812499395</v>
      </c>
      <c r="B42" t="s">
        <v>8</v>
      </c>
      <c r="C42">
        <v>20230504</v>
      </c>
      <c r="D42">
        <v>20230504</v>
      </c>
      <c r="E42" s="4">
        <v>6884.16</v>
      </c>
      <c r="F42" s="4">
        <v>6559.81</v>
      </c>
      <c r="G42" s="4">
        <v>-324.35000000000002</v>
      </c>
      <c r="H42" s="3" t="s">
        <v>40</v>
      </c>
      <c r="I42" s="9">
        <v>4110</v>
      </c>
    </row>
    <row r="43" spans="1:10" ht="51" hidden="1">
      <c r="A43">
        <v>812499395</v>
      </c>
      <c r="B43" t="s">
        <v>8</v>
      </c>
      <c r="C43">
        <v>20230510</v>
      </c>
      <c r="D43">
        <v>20230510</v>
      </c>
      <c r="E43" s="4">
        <v>6559.81</v>
      </c>
      <c r="F43" s="4">
        <v>6259.81</v>
      </c>
      <c r="G43" s="4">
        <v>-300</v>
      </c>
      <c r="H43" s="3" t="s">
        <v>41</v>
      </c>
      <c r="I43" s="9">
        <v>4108</v>
      </c>
    </row>
    <row r="44" spans="1:10" ht="38.25" hidden="1">
      <c r="A44">
        <v>812499395</v>
      </c>
      <c r="B44" t="s">
        <v>8</v>
      </c>
      <c r="C44">
        <v>20230518</v>
      </c>
      <c r="D44">
        <v>20230518</v>
      </c>
      <c r="E44" s="4">
        <v>6259.81</v>
      </c>
      <c r="F44" s="4">
        <v>6013.47</v>
      </c>
      <c r="G44" s="4">
        <v>-246.34</v>
      </c>
      <c r="H44" s="3" t="s">
        <v>42</v>
      </c>
      <c r="I44" s="9">
        <v>4109</v>
      </c>
    </row>
    <row r="45" spans="1:10" ht="38.25" hidden="1">
      <c r="A45">
        <v>812499395</v>
      </c>
      <c r="B45" t="s">
        <v>8</v>
      </c>
      <c r="C45">
        <v>20230606</v>
      </c>
      <c r="D45">
        <v>20230606</v>
      </c>
      <c r="E45" s="4">
        <v>6122.18</v>
      </c>
      <c r="F45" s="4">
        <v>5548.33</v>
      </c>
      <c r="G45" s="56">
        <v>-573.85</v>
      </c>
      <c r="H45" s="7" t="s">
        <v>105</v>
      </c>
      <c r="I45" s="9">
        <v>860</v>
      </c>
      <c r="J45" s="51" t="s">
        <v>176</v>
      </c>
    </row>
    <row r="46" spans="1:10" ht="25.5" hidden="1">
      <c r="A46">
        <v>812499395</v>
      </c>
      <c r="B46" t="s">
        <v>8</v>
      </c>
      <c r="C46">
        <v>20230519</v>
      </c>
      <c r="D46">
        <v>20230519</v>
      </c>
      <c r="E46" s="4">
        <v>3132.47</v>
      </c>
      <c r="F46" s="4">
        <v>3101.54</v>
      </c>
      <c r="G46" s="4">
        <v>-30.93</v>
      </c>
      <c r="H46" s="3" t="s">
        <v>18</v>
      </c>
      <c r="I46" s="9">
        <v>4100</v>
      </c>
    </row>
    <row r="47" spans="1:10" ht="25.5" hidden="1">
      <c r="A47">
        <v>812499395</v>
      </c>
      <c r="B47" t="s">
        <v>8</v>
      </c>
      <c r="C47">
        <v>20230601</v>
      </c>
      <c r="D47">
        <v>20230601</v>
      </c>
      <c r="E47" s="4">
        <v>3101.54</v>
      </c>
      <c r="F47" s="4">
        <v>6122.18</v>
      </c>
      <c r="G47" s="4">
        <v>3020.64</v>
      </c>
      <c r="H47" s="3" t="s">
        <v>44</v>
      </c>
      <c r="I47" s="9">
        <v>8000</v>
      </c>
    </row>
    <row r="48" spans="1:10" ht="25.5" hidden="1">
      <c r="A48">
        <v>812499395</v>
      </c>
      <c r="B48" t="s">
        <v>8</v>
      </c>
      <c r="C48">
        <v>20230606</v>
      </c>
      <c r="D48">
        <v>20230606</v>
      </c>
      <c r="E48" s="4">
        <v>5548.33</v>
      </c>
      <c r="F48" s="4">
        <v>5069.3500000000004</v>
      </c>
      <c r="G48" s="4">
        <v>-478.98</v>
      </c>
      <c r="H48" s="3" t="s">
        <v>45</v>
      </c>
      <c r="I48" s="9">
        <v>4110</v>
      </c>
    </row>
    <row r="49" spans="1:10" ht="25.5" hidden="1">
      <c r="A49">
        <v>812499395</v>
      </c>
      <c r="B49" t="s">
        <v>8</v>
      </c>
      <c r="C49">
        <v>20230713</v>
      </c>
      <c r="D49">
        <v>20230713</v>
      </c>
      <c r="E49" s="4">
        <v>6533.44</v>
      </c>
      <c r="F49" s="4">
        <v>5247.26</v>
      </c>
      <c r="G49" s="56">
        <v>-1286.18</v>
      </c>
      <c r="H49" s="3" t="s">
        <v>53</v>
      </c>
      <c r="I49" s="9">
        <v>860</v>
      </c>
      <c r="J49" s="51" t="s">
        <v>176</v>
      </c>
    </row>
    <row r="50" spans="1:10" ht="51" hidden="1">
      <c r="A50">
        <v>812499395</v>
      </c>
      <c r="B50" t="s">
        <v>8</v>
      </c>
      <c r="C50">
        <v>20230609</v>
      </c>
      <c r="D50">
        <v>20230609</v>
      </c>
      <c r="E50" s="4">
        <v>5069.3500000000004</v>
      </c>
      <c r="F50" s="4">
        <v>4769.3500000000004</v>
      </c>
      <c r="G50" s="4">
        <v>-300</v>
      </c>
      <c r="H50" s="3" t="s">
        <v>46</v>
      </c>
      <c r="I50" s="9">
        <v>4108</v>
      </c>
    </row>
    <row r="51" spans="1:10" ht="25.5" hidden="1">
      <c r="A51">
        <v>812499395</v>
      </c>
      <c r="B51" t="s">
        <v>8</v>
      </c>
      <c r="C51">
        <v>20230616</v>
      </c>
      <c r="D51">
        <v>20230616</v>
      </c>
      <c r="E51" s="4">
        <v>4769.3500000000004</v>
      </c>
      <c r="F51" s="4">
        <v>4738.42</v>
      </c>
      <c r="G51" s="4">
        <v>-30.93</v>
      </c>
      <c r="H51" s="3" t="s">
        <v>18</v>
      </c>
      <c r="I51" s="9">
        <v>4100</v>
      </c>
    </row>
    <row r="52" spans="1:10" ht="38.25" hidden="1">
      <c r="A52">
        <v>812499395</v>
      </c>
      <c r="B52" t="s">
        <v>8</v>
      </c>
      <c r="C52">
        <v>20230618</v>
      </c>
      <c r="D52">
        <v>20230618</v>
      </c>
      <c r="E52" s="4">
        <v>4738.42</v>
      </c>
      <c r="F52" s="4">
        <v>4492.08</v>
      </c>
      <c r="G52" s="4">
        <v>-246.34</v>
      </c>
      <c r="H52" s="3" t="s">
        <v>47</v>
      </c>
      <c r="I52" s="9">
        <v>4109</v>
      </c>
    </row>
    <row r="53" spans="1:10" ht="51" hidden="1">
      <c r="A53">
        <v>812499395</v>
      </c>
      <c r="B53" t="s">
        <v>8</v>
      </c>
      <c r="C53">
        <v>20230621</v>
      </c>
      <c r="D53">
        <v>20230621</v>
      </c>
      <c r="E53" s="4">
        <v>4492.08</v>
      </c>
      <c r="F53" s="4">
        <v>4456.99</v>
      </c>
      <c r="G53" s="4">
        <v>-35.090000000000003</v>
      </c>
      <c r="H53" s="3" t="s">
        <v>48</v>
      </c>
      <c r="I53" s="9">
        <v>4104</v>
      </c>
    </row>
    <row r="54" spans="1:10" ht="25.5" hidden="1">
      <c r="A54">
        <v>812499395</v>
      </c>
      <c r="B54" t="s">
        <v>8</v>
      </c>
      <c r="C54">
        <v>20230621</v>
      </c>
      <c r="D54">
        <v>20230621</v>
      </c>
      <c r="E54" s="4">
        <v>4456.99</v>
      </c>
      <c r="F54" s="4">
        <v>4436.05</v>
      </c>
      <c r="G54" s="4">
        <v>-20.94</v>
      </c>
      <c r="H54" s="3" t="s">
        <v>49</v>
      </c>
      <c r="I54" s="9">
        <v>4190</v>
      </c>
    </row>
    <row r="55" spans="1:10" ht="25.5" hidden="1">
      <c r="A55">
        <v>812499395</v>
      </c>
      <c r="B55" t="s">
        <v>8</v>
      </c>
      <c r="C55">
        <v>20230703</v>
      </c>
      <c r="D55">
        <v>20230703</v>
      </c>
      <c r="E55" s="4">
        <v>4436.05</v>
      </c>
      <c r="F55" s="4">
        <v>7456.69</v>
      </c>
      <c r="G55" s="4">
        <v>3020.64</v>
      </c>
      <c r="H55" s="3" t="s">
        <v>50</v>
      </c>
      <c r="I55" s="9">
        <v>8000</v>
      </c>
    </row>
    <row r="56" spans="1:10" ht="25.5" hidden="1">
      <c r="A56">
        <v>812499395</v>
      </c>
      <c r="B56" t="s">
        <v>8</v>
      </c>
      <c r="C56">
        <v>20230704</v>
      </c>
      <c r="D56">
        <v>20230704</v>
      </c>
      <c r="E56" s="4">
        <v>7456.69</v>
      </c>
      <c r="F56" s="4">
        <v>6857.43</v>
      </c>
      <c r="G56" s="4">
        <v>-599.26</v>
      </c>
      <c r="H56" s="3" t="s">
        <v>51</v>
      </c>
      <c r="I56" s="9">
        <v>4110</v>
      </c>
    </row>
    <row r="57" spans="1:10" ht="51" hidden="1">
      <c r="A57">
        <v>812499395</v>
      </c>
      <c r="B57" t="s">
        <v>8</v>
      </c>
      <c r="C57">
        <v>20230711</v>
      </c>
      <c r="D57">
        <v>20230711</v>
      </c>
      <c r="E57" s="4">
        <v>6557.43</v>
      </c>
      <c r="F57" s="4">
        <v>6533.44</v>
      </c>
      <c r="G57" s="4">
        <v>-23.99</v>
      </c>
      <c r="H57" s="3" t="s">
        <v>52</v>
      </c>
      <c r="I57" s="9">
        <v>4118</v>
      </c>
    </row>
    <row r="58" spans="1:10" ht="51" hidden="1">
      <c r="A58">
        <v>812499395</v>
      </c>
      <c r="B58" t="s">
        <v>8</v>
      </c>
      <c r="C58">
        <v>20230711</v>
      </c>
      <c r="D58">
        <v>20230711</v>
      </c>
      <c r="E58" s="4">
        <v>6857.43</v>
      </c>
      <c r="F58" s="4">
        <v>6557.43</v>
      </c>
      <c r="G58" s="4">
        <v>-300</v>
      </c>
      <c r="H58" s="7" t="s">
        <v>113</v>
      </c>
      <c r="I58" s="9">
        <v>4108</v>
      </c>
    </row>
    <row r="59" spans="1:10" ht="38.25" hidden="1">
      <c r="A59">
        <v>812499395</v>
      </c>
      <c r="B59" t="s">
        <v>8</v>
      </c>
      <c r="C59">
        <v>20230913</v>
      </c>
      <c r="D59">
        <v>20230913</v>
      </c>
      <c r="E59" s="4">
        <v>8808.77</v>
      </c>
      <c r="F59" s="4">
        <v>7275.22</v>
      </c>
      <c r="G59" s="56">
        <v>-1533.55</v>
      </c>
      <c r="H59" s="3" t="s">
        <v>63</v>
      </c>
      <c r="I59" s="9">
        <v>860</v>
      </c>
      <c r="J59" s="51" t="s">
        <v>176</v>
      </c>
    </row>
    <row r="60" spans="1:10" ht="25.5" hidden="1">
      <c r="A60">
        <v>812499395</v>
      </c>
      <c r="B60" t="s">
        <v>8</v>
      </c>
      <c r="C60">
        <v>20230714</v>
      </c>
      <c r="D60">
        <v>20230714</v>
      </c>
      <c r="E60" s="4">
        <v>5247.26</v>
      </c>
      <c r="F60" s="4">
        <v>5000.92</v>
      </c>
      <c r="G60" s="4">
        <v>-246.34</v>
      </c>
      <c r="H60" s="3" t="s">
        <v>54</v>
      </c>
      <c r="I60" s="9">
        <v>4109</v>
      </c>
    </row>
    <row r="61" spans="1:10" ht="25.5" hidden="1">
      <c r="A61">
        <v>812499395</v>
      </c>
      <c r="B61" t="s">
        <v>8</v>
      </c>
      <c r="C61">
        <v>20230719</v>
      </c>
      <c r="D61">
        <v>20230719</v>
      </c>
      <c r="E61" s="4">
        <v>5000.92</v>
      </c>
      <c r="F61" s="4">
        <v>4969.99</v>
      </c>
      <c r="G61" s="4">
        <v>-30.93</v>
      </c>
      <c r="H61" s="3" t="s">
        <v>18</v>
      </c>
      <c r="I61" s="9">
        <v>4100</v>
      </c>
    </row>
    <row r="62" spans="1:10" ht="25.5" hidden="1">
      <c r="A62">
        <v>812499395</v>
      </c>
      <c r="B62" t="s">
        <v>8</v>
      </c>
      <c r="C62">
        <v>20230801</v>
      </c>
      <c r="D62">
        <v>20230801</v>
      </c>
      <c r="E62" s="4">
        <v>4969.99</v>
      </c>
      <c r="F62" s="4">
        <v>7990.63</v>
      </c>
      <c r="G62" s="4">
        <v>3020.64</v>
      </c>
      <c r="H62" s="3" t="s">
        <v>55</v>
      </c>
      <c r="I62" s="9">
        <v>8000</v>
      </c>
    </row>
    <row r="63" spans="1:10" ht="51" hidden="1">
      <c r="A63">
        <v>812499395</v>
      </c>
      <c r="B63" t="s">
        <v>8</v>
      </c>
      <c r="C63">
        <v>20230809</v>
      </c>
      <c r="D63">
        <v>20230809</v>
      </c>
      <c r="E63" s="4">
        <v>7990.63</v>
      </c>
      <c r="F63" s="4">
        <v>7690.63</v>
      </c>
      <c r="G63" s="4">
        <v>-300</v>
      </c>
      <c r="H63" s="3" t="s">
        <v>56</v>
      </c>
      <c r="I63" s="9">
        <v>4108</v>
      </c>
    </row>
    <row r="64" spans="1:10" ht="25.5" hidden="1">
      <c r="A64">
        <v>812499395</v>
      </c>
      <c r="B64" t="s">
        <v>8</v>
      </c>
      <c r="C64">
        <v>20230815</v>
      </c>
      <c r="D64">
        <v>20230815</v>
      </c>
      <c r="E64" s="4">
        <v>7690.63</v>
      </c>
      <c r="F64" s="4">
        <v>7415.15</v>
      </c>
      <c r="G64" s="4">
        <v>-275.48</v>
      </c>
      <c r="H64" s="3" t="s">
        <v>57</v>
      </c>
      <c r="I64" s="9">
        <v>4110</v>
      </c>
    </row>
    <row r="65" spans="1:10" ht="38.25" hidden="1">
      <c r="A65">
        <v>812499395</v>
      </c>
      <c r="B65" t="s">
        <v>8</v>
      </c>
      <c r="C65">
        <v>20231009</v>
      </c>
      <c r="D65">
        <v>20231009</v>
      </c>
      <c r="E65" s="4">
        <v>16977.22</v>
      </c>
      <c r="F65" s="4">
        <v>6235.55</v>
      </c>
      <c r="G65" s="58">
        <v>-10741.67</v>
      </c>
      <c r="H65" s="3" t="s">
        <v>68</v>
      </c>
      <c r="I65" s="9">
        <v>4194</v>
      </c>
      <c r="J65" s="51" t="s">
        <v>181</v>
      </c>
    </row>
    <row r="66" spans="1:10" ht="25.5" hidden="1">
      <c r="A66">
        <v>812499395</v>
      </c>
      <c r="B66" t="s">
        <v>8</v>
      </c>
      <c r="C66">
        <v>20230818</v>
      </c>
      <c r="D66">
        <v>20230818</v>
      </c>
      <c r="E66" s="4">
        <v>7142.9</v>
      </c>
      <c r="F66" s="4">
        <v>7111.97</v>
      </c>
      <c r="G66" s="4">
        <v>-30.93</v>
      </c>
      <c r="H66" s="3" t="s">
        <v>18</v>
      </c>
      <c r="I66" s="9">
        <v>4100</v>
      </c>
    </row>
    <row r="67" spans="1:10" ht="25.5" hidden="1">
      <c r="A67">
        <v>812499395</v>
      </c>
      <c r="B67" t="s">
        <v>8</v>
      </c>
      <c r="C67">
        <v>20230819</v>
      </c>
      <c r="D67">
        <v>20230819</v>
      </c>
      <c r="E67" s="4">
        <v>6919.1</v>
      </c>
      <c r="F67" s="4">
        <v>6672.76</v>
      </c>
      <c r="G67" s="4">
        <v>-246.34</v>
      </c>
      <c r="H67" s="3" t="s">
        <v>59</v>
      </c>
      <c r="I67" s="9">
        <v>4109</v>
      </c>
    </row>
    <row r="68" spans="1:10" ht="25.5" hidden="1">
      <c r="A68">
        <v>812499395</v>
      </c>
      <c r="B68" t="s">
        <v>8</v>
      </c>
      <c r="C68">
        <v>20230819</v>
      </c>
      <c r="D68">
        <v>20230819</v>
      </c>
      <c r="E68" s="4">
        <v>6672.76</v>
      </c>
      <c r="F68" s="4">
        <v>6648.46</v>
      </c>
      <c r="G68" s="4">
        <v>-24.3</v>
      </c>
      <c r="H68" s="7" t="s">
        <v>111</v>
      </c>
      <c r="I68" s="9">
        <v>4103</v>
      </c>
    </row>
    <row r="69" spans="1:10" ht="38.25" hidden="1">
      <c r="A69">
        <v>812499395</v>
      </c>
      <c r="B69" t="s">
        <v>8</v>
      </c>
      <c r="C69">
        <v>20231009</v>
      </c>
      <c r="D69">
        <v>20231009</v>
      </c>
      <c r="E69" s="4">
        <v>8842.61</v>
      </c>
      <c r="F69" s="4">
        <v>16977.22</v>
      </c>
      <c r="G69" s="4">
        <v>8134.61</v>
      </c>
      <c r="H69" s="3" t="s">
        <v>67</v>
      </c>
      <c r="I69" s="9">
        <v>1110</v>
      </c>
    </row>
    <row r="70" spans="1:10" ht="38.25" hidden="1">
      <c r="A70">
        <v>812499395</v>
      </c>
      <c r="B70" t="s">
        <v>8</v>
      </c>
      <c r="C70">
        <v>20230901</v>
      </c>
      <c r="D70">
        <v>20230901</v>
      </c>
      <c r="E70" s="4">
        <v>6648.46</v>
      </c>
      <c r="F70" s="4">
        <v>6088.13</v>
      </c>
      <c r="G70" s="4">
        <v>-560.33000000000004</v>
      </c>
      <c r="H70" s="3" t="s">
        <v>60</v>
      </c>
      <c r="I70" s="9">
        <v>4110</v>
      </c>
    </row>
    <row r="71" spans="1:10" ht="25.5" hidden="1">
      <c r="A71">
        <v>812499395</v>
      </c>
      <c r="B71" t="s">
        <v>8</v>
      </c>
      <c r="C71">
        <v>20230901</v>
      </c>
      <c r="D71">
        <v>20230901</v>
      </c>
      <c r="E71" s="4">
        <v>6088.13</v>
      </c>
      <c r="F71" s="4">
        <v>9108.77</v>
      </c>
      <c r="G71" s="4">
        <v>3020.64</v>
      </c>
      <c r="H71" s="3" t="s">
        <v>61</v>
      </c>
      <c r="I71" s="9">
        <v>8000</v>
      </c>
    </row>
    <row r="72" spans="1:10" ht="63.75" hidden="1">
      <c r="A72">
        <v>812499395</v>
      </c>
      <c r="B72" t="s">
        <v>8</v>
      </c>
      <c r="C72">
        <v>20230911</v>
      </c>
      <c r="D72">
        <v>20230911</v>
      </c>
      <c r="E72" s="4">
        <v>9108.77</v>
      </c>
      <c r="F72" s="4">
        <v>8808.77</v>
      </c>
      <c r="G72" s="4">
        <v>-300</v>
      </c>
      <c r="H72" s="3" t="s">
        <v>62</v>
      </c>
      <c r="I72" s="9">
        <v>4108</v>
      </c>
    </row>
    <row r="73" spans="1:10" ht="38.25" hidden="1">
      <c r="A73">
        <v>812499395</v>
      </c>
      <c r="B73" t="s">
        <v>8</v>
      </c>
      <c r="C73">
        <v>20231203</v>
      </c>
      <c r="D73">
        <v>20231203</v>
      </c>
      <c r="E73" s="10">
        <v>10162.5</v>
      </c>
      <c r="F73" s="10">
        <v>43773.65</v>
      </c>
      <c r="G73" s="60">
        <v>33611.15</v>
      </c>
      <c r="H73" s="7" t="s">
        <v>119</v>
      </c>
      <c r="I73" s="9">
        <v>1110</v>
      </c>
    </row>
    <row r="74" spans="1:10" ht="38.25" hidden="1">
      <c r="A74">
        <v>812499395</v>
      </c>
      <c r="B74" t="s">
        <v>8</v>
      </c>
      <c r="C74">
        <v>20230919</v>
      </c>
      <c r="D74">
        <v>20230919</v>
      </c>
      <c r="E74" s="4">
        <v>7244.29</v>
      </c>
      <c r="F74" s="4">
        <v>6997.95</v>
      </c>
      <c r="G74" s="4">
        <v>-246.34</v>
      </c>
      <c r="H74" s="3" t="s">
        <v>64</v>
      </c>
      <c r="I74" s="9">
        <v>4109</v>
      </c>
    </row>
    <row r="75" spans="1:10" ht="25.5" hidden="1">
      <c r="A75">
        <v>812499395</v>
      </c>
      <c r="B75" t="s">
        <v>8</v>
      </c>
      <c r="C75">
        <v>20230919</v>
      </c>
      <c r="D75">
        <v>20230919</v>
      </c>
      <c r="E75" s="4">
        <v>5906.43</v>
      </c>
      <c r="F75" s="4">
        <v>5894.57</v>
      </c>
      <c r="G75" s="4">
        <v>-11.86</v>
      </c>
      <c r="H75" s="7" t="s">
        <v>110</v>
      </c>
      <c r="I75" s="9">
        <v>4103</v>
      </c>
    </row>
    <row r="76" spans="1:10" ht="38.25" hidden="1">
      <c r="A76">
        <v>812499395</v>
      </c>
      <c r="B76" t="s">
        <v>8</v>
      </c>
      <c r="C76">
        <v>20231203</v>
      </c>
      <c r="D76">
        <v>20231203</v>
      </c>
      <c r="E76" s="10">
        <v>43773.65</v>
      </c>
      <c r="F76" s="10">
        <v>10162.5</v>
      </c>
      <c r="G76" s="57">
        <v>-33611.15</v>
      </c>
      <c r="H76" s="3" t="s">
        <v>120</v>
      </c>
      <c r="I76" s="9">
        <v>860</v>
      </c>
      <c r="J76" s="51" t="s">
        <v>179</v>
      </c>
    </row>
    <row r="77" spans="1:10" ht="25.5" hidden="1">
      <c r="A77">
        <v>812499395</v>
      </c>
      <c r="B77" t="s">
        <v>8</v>
      </c>
      <c r="C77">
        <v>20230919</v>
      </c>
      <c r="D77">
        <v>20230919</v>
      </c>
      <c r="E77" s="4">
        <v>7275.22</v>
      </c>
      <c r="F77" s="4">
        <v>7244.29</v>
      </c>
      <c r="G77" s="4">
        <v>-30.93</v>
      </c>
      <c r="H77" s="3" t="s">
        <v>18</v>
      </c>
      <c r="I77" s="9">
        <v>4100</v>
      </c>
    </row>
    <row r="78" spans="1:10" ht="51" hidden="1">
      <c r="A78">
        <v>812499395</v>
      </c>
      <c r="B78" t="s">
        <v>8</v>
      </c>
      <c r="C78">
        <v>20230926</v>
      </c>
      <c r="D78">
        <v>20230926</v>
      </c>
      <c r="E78" s="4">
        <v>5894.57</v>
      </c>
      <c r="F78" s="4">
        <v>5821.97</v>
      </c>
      <c r="G78" s="4">
        <v>-72.599999999999994</v>
      </c>
      <c r="H78" s="3" t="s">
        <v>65</v>
      </c>
      <c r="I78" s="9">
        <v>4104</v>
      </c>
    </row>
    <row r="79" spans="1:10" ht="25.5" hidden="1">
      <c r="A79">
        <v>812499395</v>
      </c>
      <c r="B79" t="s">
        <v>8</v>
      </c>
      <c r="C79">
        <v>20231002</v>
      </c>
      <c r="D79">
        <v>20231002</v>
      </c>
      <c r="E79" s="4">
        <v>5821.97</v>
      </c>
      <c r="F79" s="4">
        <v>8842.61</v>
      </c>
      <c r="G79" s="4">
        <v>3020.64</v>
      </c>
      <c r="H79" s="3" t="s">
        <v>66</v>
      </c>
      <c r="I79" s="9">
        <v>8000</v>
      </c>
    </row>
    <row r="80" spans="1:10" ht="38.25" hidden="1">
      <c r="A80">
        <v>812499395</v>
      </c>
      <c r="B80" t="s">
        <v>8</v>
      </c>
      <c r="C80">
        <v>20231224</v>
      </c>
      <c r="D80">
        <v>20231224</v>
      </c>
      <c r="E80" s="10">
        <v>9128.35</v>
      </c>
      <c r="F80" s="10">
        <v>4128.3500000000004</v>
      </c>
      <c r="G80" s="59">
        <v>-5000</v>
      </c>
      <c r="H80" s="3" t="s">
        <v>126</v>
      </c>
      <c r="I80" s="9">
        <v>4194</v>
      </c>
      <c r="J80" s="51" t="s">
        <v>180</v>
      </c>
    </row>
    <row r="81" spans="1:9" ht="38.25" hidden="1">
      <c r="A81">
        <v>812499395</v>
      </c>
      <c r="B81" t="s">
        <v>8</v>
      </c>
      <c r="C81">
        <v>20230325</v>
      </c>
      <c r="D81">
        <v>20230325</v>
      </c>
      <c r="E81" s="4">
        <v>4286.07</v>
      </c>
      <c r="F81" s="4">
        <v>3475.37</v>
      </c>
      <c r="G81" s="4">
        <v>-810.7</v>
      </c>
      <c r="H81" s="7" t="s">
        <v>104</v>
      </c>
      <c r="I81" s="9">
        <v>4193</v>
      </c>
    </row>
    <row r="82" spans="1:9" ht="38.25" hidden="1">
      <c r="A82">
        <v>812499395</v>
      </c>
      <c r="B82" t="s">
        <v>8</v>
      </c>
      <c r="C82">
        <v>20230818</v>
      </c>
      <c r="D82">
        <v>20230818</v>
      </c>
      <c r="E82" s="4">
        <v>7415.15</v>
      </c>
      <c r="F82" s="4">
        <v>7142.9</v>
      </c>
      <c r="G82" s="4">
        <v>-272.25</v>
      </c>
      <c r="H82" s="7" t="s">
        <v>109</v>
      </c>
      <c r="I82" s="9">
        <v>4193</v>
      </c>
    </row>
    <row r="83" spans="1:9" ht="63.75" hidden="1">
      <c r="A83">
        <v>812499395</v>
      </c>
      <c r="B83" t="s">
        <v>8</v>
      </c>
      <c r="C83">
        <v>20231010</v>
      </c>
      <c r="D83">
        <v>20231010</v>
      </c>
      <c r="E83" s="4">
        <v>6235.55</v>
      </c>
      <c r="F83" s="4">
        <v>5935.55</v>
      </c>
      <c r="G83" s="4">
        <v>-300</v>
      </c>
      <c r="H83" s="3" t="s">
        <v>69</v>
      </c>
      <c r="I83" s="9">
        <v>4108</v>
      </c>
    </row>
    <row r="84" spans="1:9" ht="38.25" hidden="1">
      <c r="A84">
        <v>812499395</v>
      </c>
      <c r="B84" t="s">
        <v>8</v>
      </c>
      <c r="C84">
        <v>20231014</v>
      </c>
      <c r="D84">
        <v>20231014</v>
      </c>
      <c r="E84" s="4">
        <v>5689.21</v>
      </c>
      <c r="F84" s="4">
        <v>5306.73</v>
      </c>
      <c r="G84" s="4">
        <v>-382.48</v>
      </c>
      <c r="H84" s="3" t="s">
        <v>71</v>
      </c>
      <c r="I84" s="9">
        <v>4110</v>
      </c>
    </row>
    <row r="85" spans="1:9" ht="51" hidden="1">
      <c r="A85">
        <v>812499395</v>
      </c>
      <c r="B85" t="s">
        <v>8</v>
      </c>
      <c r="C85">
        <v>20231014</v>
      </c>
      <c r="D85">
        <v>20231014</v>
      </c>
      <c r="E85" s="4">
        <v>5935.55</v>
      </c>
      <c r="F85" s="4">
        <v>5689.21</v>
      </c>
      <c r="G85" s="4">
        <v>-246.34</v>
      </c>
      <c r="H85" s="3" t="s">
        <v>70</v>
      </c>
      <c r="I85" s="9">
        <v>4109</v>
      </c>
    </row>
    <row r="86" spans="1:9" ht="25.5" hidden="1">
      <c r="A86">
        <v>812499395</v>
      </c>
      <c r="B86" t="s">
        <v>8</v>
      </c>
      <c r="C86">
        <v>20231017</v>
      </c>
      <c r="D86">
        <v>20231017</v>
      </c>
      <c r="E86" s="4">
        <v>5306.73</v>
      </c>
      <c r="F86" s="4">
        <v>5275.8</v>
      </c>
      <c r="G86" s="4">
        <v>-30.93</v>
      </c>
      <c r="H86" s="3" t="s">
        <v>18</v>
      </c>
      <c r="I86" s="9">
        <v>4100</v>
      </c>
    </row>
    <row r="87" spans="1:9" ht="38.25" hidden="1">
      <c r="A87">
        <v>812499395</v>
      </c>
      <c r="B87" t="s">
        <v>8</v>
      </c>
      <c r="C87">
        <v>20230819</v>
      </c>
      <c r="D87">
        <v>20230819</v>
      </c>
      <c r="E87" s="4">
        <v>7111.97</v>
      </c>
      <c r="F87" s="4">
        <v>6919.1</v>
      </c>
      <c r="G87" s="4">
        <v>-192.87</v>
      </c>
      <c r="H87" s="3" t="s">
        <v>58</v>
      </c>
      <c r="I87" s="9">
        <v>4193</v>
      </c>
    </row>
    <row r="88" spans="1:9" ht="51" hidden="1">
      <c r="A88">
        <v>812499395</v>
      </c>
      <c r="B88" t="s">
        <v>8</v>
      </c>
      <c r="C88">
        <v>20231025</v>
      </c>
      <c r="D88">
        <v>20231025</v>
      </c>
      <c r="E88" s="4">
        <v>5165.8</v>
      </c>
      <c r="F88" s="4">
        <v>4996.3999999999996</v>
      </c>
      <c r="G88" s="4">
        <v>-169.4</v>
      </c>
      <c r="H88" s="3" t="s">
        <v>73</v>
      </c>
      <c r="I88" s="9">
        <v>4112</v>
      </c>
    </row>
    <row r="89" spans="1:9" ht="63.75" hidden="1">
      <c r="A89">
        <v>812499395</v>
      </c>
      <c r="B89" t="s">
        <v>8</v>
      </c>
      <c r="C89">
        <v>20231027</v>
      </c>
      <c r="D89">
        <v>20231027</v>
      </c>
      <c r="E89" s="4">
        <v>4996.3999999999996</v>
      </c>
      <c r="F89" s="4">
        <v>4972.47</v>
      </c>
      <c r="G89" s="4">
        <v>-23.93</v>
      </c>
      <c r="H89" s="3" t="s">
        <v>74</v>
      </c>
      <c r="I89" s="9">
        <v>4118</v>
      </c>
    </row>
    <row r="90" spans="1:9" ht="25.5" hidden="1">
      <c r="A90">
        <v>812499395</v>
      </c>
      <c r="B90" t="s">
        <v>8</v>
      </c>
      <c r="C90">
        <v>20231101</v>
      </c>
      <c r="D90">
        <v>20231101</v>
      </c>
      <c r="E90" s="4">
        <v>4972.47</v>
      </c>
      <c r="F90" s="4">
        <v>7993.11</v>
      </c>
      <c r="G90" s="4">
        <v>3020.64</v>
      </c>
      <c r="H90" s="3" t="s">
        <v>75</v>
      </c>
      <c r="I90" s="9">
        <v>8000</v>
      </c>
    </row>
    <row r="91" spans="1:9" ht="63.75" hidden="1">
      <c r="A91">
        <v>812499395</v>
      </c>
      <c r="B91" t="s">
        <v>8</v>
      </c>
      <c r="C91">
        <v>20231109</v>
      </c>
      <c r="D91">
        <v>20231109</v>
      </c>
      <c r="E91" s="10">
        <v>7993.11</v>
      </c>
      <c r="F91" s="10">
        <v>7693.11</v>
      </c>
      <c r="G91" s="10">
        <v>-300</v>
      </c>
      <c r="H91" s="3" t="s">
        <v>115</v>
      </c>
      <c r="I91" s="9">
        <v>4108</v>
      </c>
    </row>
    <row r="92" spans="1:9" ht="25.5" hidden="1">
      <c r="A92">
        <v>812499395</v>
      </c>
      <c r="B92" t="s">
        <v>8</v>
      </c>
      <c r="C92">
        <v>20231112</v>
      </c>
      <c r="D92">
        <v>20231112</v>
      </c>
      <c r="E92" s="10">
        <v>7693.11</v>
      </c>
      <c r="F92" s="10">
        <v>7417.63</v>
      </c>
      <c r="G92" s="10">
        <v>-275.48</v>
      </c>
      <c r="H92" s="3" t="s">
        <v>116</v>
      </c>
      <c r="I92" s="9">
        <v>4110</v>
      </c>
    </row>
    <row r="93" spans="1:9" ht="25.5" hidden="1">
      <c r="A93">
        <v>812499395</v>
      </c>
      <c r="B93" t="s">
        <v>8</v>
      </c>
      <c r="C93">
        <v>20231117</v>
      </c>
      <c r="D93">
        <v>20231117</v>
      </c>
      <c r="E93" s="10">
        <v>7417.63</v>
      </c>
      <c r="F93" s="10">
        <v>7388.2</v>
      </c>
      <c r="G93" s="10">
        <v>-29.43</v>
      </c>
      <c r="H93" s="3" t="s">
        <v>18</v>
      </c>
      <c r="I93" s="9">
        <v>4100</v>
      </c>
    </row>
    <row r="94" spans="1:9" ht="25.5" hidden="1">
      <c r="A94">
        <v>812499395</v>
      </c>
      <c r="B94" t="s">
        <v>8</v>
      </c>
      <c r="C94">
        <v>20231122</v>
      </c>
      <c r="D94">
        <v>20231122</v>
      </c>
      <c r="E94" s="10">
        <v>7388.2</v>
      </c>
      <c r="F94" s="10">
        <v>7141.86</v>
      </c>
      <c r="G94" s="10">
        <v>-246.34</v>
      </c>
      <c r="H94" s="3" t="s">
        <v>117</v>
      </c>
      <c r="I94" s="9">
        <v>4109</v>
      </c>
    </row>
    <row r="95" spans="1:9" ht="25.5" hidden="1">
      <c r="A95">
        <v>812499395</v>
      </c>
      <c r="B95" t="s">
        <v>8</v>
      </c>
      <c r="C95">
        <v>20231201</v>
      </c>
      <c r="D95">
        <v>20231201</v>
      </c>
      <c r="E95" s="10">
        <v>7141.86</v>
      </c>
      <c r="F95" s="10">
        <v>10162.5</v>
      </c>
      <c r="G95" s="10">
        <v>3020.64</v>
      </c>
      <c r="H95" s="7" t="s">
        <v>118</v>
      </c>
      <c r="I95" s="9">
        <v>8000</v>
      </c>
    </row>
    <row r="96" spans="1:9" ht="25.5" hidden="1">
      <c r="A96">
        <v>812499395</v>
      </c>
      <c r="B96" t="s">
        <v>8</v>
      </c>
      <c r="C96">
        <v>20230919</v>
      </c>
      <c r="D96">
        <v>20230919</v>
      </c>
      <c r="E96" s="4">
        <v>6997.95</v>
      </c>
      <c r="F96" s="4">
        <v>5906.43</v>
      </c>
      <c r="G96" s="4">
        <v>-1091.52</v>
      </c>
      <c r="H96" s="7" t="s">
        <v>106</v>
      </c>
      <c r="I96" s="9">
        <v>4193</v>
      </c>
    </row>
    <row r="97" spans="1:10" ht="38.25" hidden="1">
      <c r="A97">
        <v>812499395</v>
      </c>
      <c r="B97" t="s">
        <v>8</v>
      </c>
      <c r="C97">
        <v>20231025</v>
      </c>
      <c r="D97">
        <v>20231025</v>
      </c>
      <c r="E97" s="4">
        <v>5275.8</v>
      </c>
      <c r="F97" s="4">
        <v>5165.8</v>
      </c>
      <c r="G97" s="4">
        <v>-110</v>
      </c>
      <c r="H97" s="3" t="s">
        <v>72</v>
      </c>
      <c r="I97" s="9">
        <v>4193</v>
      </c>
    </row>
    <row r="98" spans="1:10" ht="25.5" hidden="1">
      <c r="A98">
        <v>812499395</v>
      </c>
      <c r="B98" t="s">
        <v>8</v>
      </c>
      <c r="C98">
        <v>20231211</v>
      </c>
      <c r="D98">
        <v>20231211</v>
      </c>
      <c r="E98" s="10">
        <v>10162.5</v>
      </c>
      <c r="F98" s="10">
        <v>10003.549999999999</v>
      </c>
      <c r="G98" s="10">
        <v>-158.94999999999999</v>
      </c>
      <c r="H98" s="3" t="s">
        <v>121</v>
      </c>
      <c r="I98" s="9">
        <v>4107</v>
      </c>
    </row>
    <row r="99" spans="1:10" ht="38.25" hidden="1">
      <c r="A99">
        <v>812499395</v>
      </c>
      <c r="B99" t="s">
        <v>8</v>
      </c>
      <c r="C99">
        <v>20231211</v>
      </c>
      <c r="D99">
        <v>20231211</v>
      </c>
      <c r="E99" s="10">
        <v>10003.549999999999</v>
      </c>
      <c r="F99" s="10">
        <v>9728.07</v>
      </c>
      <c r="G99" s="10">
        <v>-275.48</v>
      </c>
      <c r="H99" s="3" t="s">
        <v>122</v>
      </c>
      <c r="I99" s="9">
        <v>4110</v>
      </c>
    </row>
    <row r="100" spans="1:10" ht="63.75" hidden="1">
      <c r="A100">
        <v>812499395</v>
      </c>
      <c r="B100" t="s">
        <v>8</v>
      </c>
      <c r="C100">
        <v>20231212</v>
      </c>
      <c r="D100">
        <v>20231212</v>
      </c>
      <c r="E100" s="10">
        <v>9728.07</v>
      </c>
      <c r="F100" s="10">
        <v>9428.07</v>
      </c>
      <c r="G100" s="10">
        <v>-300</v>
      </c>
      <c r="H100" s="3" t="s">
        <v>123</v>
      </c>
      <c r="I100" s="9">
        <v>4108</v>
      </c>
    </row>
    <row r="101" spans="1:10" ht="51" hidden="1">
      <c r="A101">
        <v>812499395</v>
      </c>
      <c r="B101" t="s">
        <v>8</v>
      </c>
      <c r="C101">
        <v>20231213</v>
      </c>
      <c r="D101">
        <v>20231213</v>
      </c>
      <c r="E101" s="10">
        <v>9428.07</v>
      </c>
      <c r="F101" s="10">
        <v>9181.73</v>
      </c>
      <c r="G101" s="10">
        <v>-246.34</v>
      </c>
      <c r="H101" s="3" t="s">
        <v>124</v>
      </c>
      <c r="I101" s="9">
        <v>4109</v>
      </c>
    </row>
    <row r="102" spans="1:10" ht="25.5" hidden="1">
      <c r="A102">
        <v>812499395</v>
      </c>
      <c r="B102" t="s">
        <v>8</v>
      </c>
      <c r="C102">
        <v>20231218</v>
      </c>
      <c r="D102">
        <v>20231218</v>
      </c>
      <c r="E102" s="10">
        <v>9181.73</v>
      </c>
      <c r="F102" s="10">
        <v>9152.2999999999993</v>
      </c>
      <c r="G102" s="10">
        <v>-29.43</v>
      </c>
      <c r="H102" s="3" t="s">
        <v>18</v>
      </c>
      <c r="I102" s="9">
        <v>4100</v>
      </c>
    </row>
    <row r="103" spans="1:10" ht="38.25" hidden="1">
      <c r="A103">
        <v>812499395</v>
      </c>
      <c r="B103" t="s">
        <v>8</v>
      </c>
      <c r="C103">
        <v>20231224</v>
      </c>
      <c r="D103">
        <v>20231224</v>
      </c>
      <c r="E103" s="10">
        <v>9152.2999999999993</v>
      </c>
      <c r="F103" s="10">
        <v>9128.35</v>
      </c>
      <c r="G103" s="10">
        <v>-23.95</v>
      </c>
      <c r="H103" s="3" t="s">
        <v>125</v>
      </c>
      <c r="I103" s="9">
        <v>4190</v>
      </c>
    </row>
    <row r="104" spans="1:10" hidden="1">
      <c r="E104" s="4"/>
      <c r="F104" s="4"/>
      <c r="G104" s="11">
        <v>10741.67</v>
      </c>
      <c r="H104" s="3" t="s">
        <v>172</v>
      </c>
      <c r="I104" s="33">
        <v>860</v>
      </c>
      <c r="J104" s="63" t="s">
        <v>182</v>
      </c>
    </row>
    <row r="105" spans="1:10" hidden="1">
      <c r="D105">
        <v>20231230</v>
      </c>
      <c r="G105" s="55">
        <v>-275.48</v>
      </c>
      <c r="H105" s="3" t="s">
        <v>175</v>
      </c>
      <c r="I105" s="9">
        <v>4110</v>
      </c>
    </row>
    <row r="106" spans="1:10" hidden="1">
      <c r="D106">
        <v>20231231</v>
      </c>
      <c r="G106" s="55">
        <v>394.17</v>
      </c>
      <c r="H106" s="3" t="s">
        <v>174</v>
      </c>
      <c r="I106" s="9">
        <v>4100</v>
      </c>
    </row>
    <row r="107" spans="1:10">
      <c r="G107" s="11">
        <v>5000</v>
      </c>
      <c r="H107" t="s">
        <v>173</v>
      </c>
      <c r="I107" s="33">
        <v>860</v>
      </c>
      <c r="J107" s="63" t="s">
        <v>183</v>
      </c>
    </row>
  </sheetData>
  <autoFilter ref="A1:J106" xr:uid="{00000000-0009-0000-0000-000001000000}">
    <filterColumn colId="8">
      <filters>
        <filter val="4101"/>
      </filters>
    </filterColumn>
    <sortState xmlns:xlrd2="http://schemas.microsoft.com/office/spreadsheetml/2017/richdata2" ref="A31:J104">
      <sortCondition ref="I1:I106"/>
    </sortState>
  </autoFilter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/>
  <dimension ref="A1:I41"/>
  <sheetViews>
    <sheetView showGridLines="0" topLeftCell="A4" workbookViewId="0">
      <selection activeCell="K26" sqref="K26"/>
    </sheetView>
  </sheetViews>
  <sheetFormatPr defaultRowHeight="12.75"/>
  <cols>
    <col min="1" max="1" width="6.7109375" bestFit="1" customWidth="1"/>
    <col min="2" max="2" width="40.5703125" bestFit="1" customWidth="1"/>
    <col min="3" max="3" width="14" bestFit="1" customWidth="1"/>
    <col min="4" max="5" width="10.28515625" bestFit="1" customWidth="1"/>
    <col min="6" max="6" width="5.85546875" bestFit="1" customWidth="1"/>
    <col min="7" max="7" width="10.28515625" bestFit="1" customWidth="1"/>
    <col min="8" max="8" width="19.5703125" bestFit="1" customWidth="1"/>
    <col min="9" max="9" width="6.85546875" bestFit="1" customWidth="1"/>
  </cols>
  <sheetData>
    <row r="1" spans="1:9" ht="15">
      <c r="A1" s="69" t="s">
        <v>144</v>
      </c>
      <c r="B1" s="69"/>
      <c r="C1" s="69"/>
      <c r="D1" s="69"/>
      <c r="E1" s="69"/>
      <c r="F1" s="69"/>
      <c r="G1" s="69"/>
      <c r="H1" s="69"/>
    </row>
    <row r="2" spans="1:9">
      <c r="A2" s="14"/>
      <c r="B2" s="12"/>
      <c r="C2" s="12"/>
      <c r="D2" s="13"/>
      <c r="E2" s="13"/>
      <c r="F2" s="13"/>
      <c r="G2" s="13"/>
      <c r="H2" s="12"/>
    </row>
    <row r="3" spans="1:9">
      <c r="A3" s="14"/>
      <c r="B3" s="12"/>
      <c r="C3" s="12"/>
      <c r="D3" s="13"/>
      <c r="E3" s="13"/>
      <c r="F3" s="13"/>
      <c r="G3" s="13"/>
      <c r="H3" s="12"/>
    </row>
    <row r="4" spans="1:9">
      <c r="A4" s="15" t="s">
        <v>129</v>
      </c>
      <c r="B4" s="16" t="s">
        <v>7</v>
      </c>
      <c r="C4" s="17" t="s">
        <v>130</v>
      </c>
      <c r="D4" s="18" t="s">
        <v>131</v>
      </c>
      <c r="E4" s="19" t="s">
        <v>132</v>
      </c>
      <c r="F4" s="19" t="s">
        <v>133</v>
      </c>
      <c r="G4" s="19" t="s">
        <v>134</v>
      </c>
      <c r="H4" s="53" t="s">
        <v>159</v>
      </c>
      <c r="I4" s="54" t="s">
        <v>160</v>
      </c>
    </row>
    <row r="5" spans="1:9">
      <c r="A5" s="15" t="s">
        <v>157</v>
      </c>
      <c r="B5" s="21"/>
      <c r="C5" s="21"/>
      <c r="D5" s="22"/>
      <c r="E5" s="22"/>
      <c r="F5" s="22"/>
      <c r="G5" s="22"/>
      <c r="H5" s="12"/>
    </row>
    <row r="6" spans="1:9">
      <c r="A6" s="24">
        <v>1100</v>
      </c>
      <c r="B6" s="25" t="s">
        <v>138</v>
      </c>
      <c r="C6" s="25" t="s">
        <v>139</v>
      </c>
      <c r="D6" s="34">
        <v>3099.5</v>
      </c>
      <c r="E6" s="22">
        <v>1147.5399999999922</v>
      </c>
      <c r="F6" s="26"/>
      <c r="G6" s="23">
        <f>SUM(D6:F6)</f>
        <v>4247.0399999999918</v>
      </c>
      <c r="H6" s="12">
        <v>4247.04</v>
      </c>
      <c r="I6" s="13">
        <f>H6-G6</f>
        <v>8.1854523159563541E-12</v>
      </c>
    </row>
    <row r="7" spans="1:9">
      <c r="A7" s="24">
        <v>1110</v>
      </c>
      <c r="B7" s="25" t="s">
        <v>140</v>
      </c>
      <c r="C7" s="25" t="s">
        <v>139</v>
      </c>
      <c r="D7" s="26">
        <v>45503.31</v>
      </c>
      <c r="E7" s="22">
        <v>-26004.09</v>
      </c>
      <c r="F7" s="26"/>
      <c r="G7" s="23">
        <f t="shared" ref="G7:G33" si="0">SUM(D7:F7)</f>
        <v>19499.219999999998</v>
      </c>
      <c r="H7" s="12">
        <v>19499.22</v>
      </c>
      <c r="I7" s="13">
        <f>H7-G7</f>
        <v>0</v>
      </c>
    </row>
    <row r="8" spans="1:9" s="51" customFormat="1">
      <c r="A8" s="52" t="s">
        <v>158</v>
      </c>
      <c r="B8" s="48"/>
      <c r="C8" s="48"/>
      <c r="D8" s="49"/>
      <c r="E8" s="49"/>
      <c r="F8" s="49"/>
      <c r="G8" s="49"/>
      <c r="H8" s="50"/>
      <c r="I8" s="50"/>
    </row>
    <row r="9" spans="1:9">
      <c r="A9" s="20">
        <v>860</v>
      </c>
      <c r="B9" s="21" t="s">
        <v>135</v>
      </c>
      <c r="C9" s="21" t="s">
        <v>136</v>
      </c>
      <c r="D9" s="22">
        <v>-42666.67</v>
      </c>
      <c r="E9" s="22">
        <f>SUMIF('Bankoverzicht 2023'!I:I,'Balans + W&amp;V 2023'!A9,'Bankoverzicht 2023'!G:G)*-1</f>
        <v>24144.060000000005</v>
      </c>
      <c r="F9" s="22"/>
      <c r="G9" s="23">
        <f>SUM(D9:F9)</f>
        <v>-18522.609999999993</v>
      </c>
      <c r="H9" s="12"/>
    </row>
    <row r="10" spans="1:9">
      <c r="A10" s="20">
        <v>990</v>
      </c>
      <c r="B10" s="21" t="s">
        <v>137</v>
      </c>
      <c r="C10" s="21" t="s">
        <v>136</v>
      </c>
      <c r="D10" s="22">
        <v>60.7</v>
      </c>
      <c r="E10" s="22">
        <f>SUMIF('Bankoverzicht 2023'!I:I,'Balans + W&amp;V 2023'!A10,'Bankoverzicht 2023'!G:G)</f>
        <v>0</v>
      </c>
      <c r="F10" s="22"/>
      <c r="G10" s="22">
        <f t="shared" ref="G10" si="1">SUM(D10:F10)</f>
        <v>60.7</v>
      </c>
      <c r="H10" s="12"/>
    </row>
    <row r="11" spans="1:9">
      <c r="A11" s="27">
        <v>2000</v>
      </c>
      <c r="B11" s="28" t="s">
        <v>79</v>
      </c>
      <c r="C11" s="28" t="s">
        <v>141</v>
      </c>
      <c r="D11" s="29">
        <v>0</v>
      </c>
      <c r="E11" s="22">
        <f>SUMIF('Bankoverzicht 2023'!I:I,'Balans + W&amp;V 2023'!A11,'Bankoverzicht 2023'!G:G)</f>
        <v>0</v>
      </c>
      <c r="F11" s="29"/>
      <c r="G11" s="29">
        <f t="shared" si="0"/>
        <v>0</v>
      </c>
      <c r="H11" s="30"/>
    </row>
    <row r="12" spans="1:9" s="6" customFormat="1" ht="13.5" thickBot="1">
      <c r="A12" s="41"/>
      <c r="B12" s="42" t="s">
        <v>147</v>
      </c>
      <c r="C12" s="42"/>
      <c r="D12" s="43">
        <f>SUM(D5:D11)</f>
        <v>5996.8399999999992</v>
      </c>
      <c r="E12" s="43">
        <f>SUM(E5:E11)</f>
        <v>-712.4900000000016</v>
      </c>
      <c r="F12" s="43">
        <f>SUM(F5:F11)</f>
        <v>0</v>
      </c>
      <c r="G12" s="43">
        <f>SUM(G5:G11)</f>
        <v>5284.349999999994</v>
      </c>
      <c r="H12" s="12"/>
    </row>
    <row r="13" spans="1:9" ht="13.5" thickTop="1">
      <c r="A13" s="20"/>
      <c r="B13" s="21"/>
      <c r="C13" s="21"/>
      <c r="D13" s="22"/>
      <c r="E13" s="22"/>
      <c r="F13" s="22"/>
      <c r="G13" s="22"/>
      <c r="H13" s="12"/>
    </row>
    <row r="14" spans="1:9">
      <c r="A14" s="12">
        <v>4100</v>
      </c>
      <c r="B14" s="12" t="s">
        <v>80</v>
      </c>
      <c r="C14" s="12" t="s">
        <v>142</v>
      </c>
      <c r="D14" s="13">
        <v>0</v>
      </c>
      <c r="E14" s="61">
        <f>SUMIF('Bankoverzicht 2023'!I:I,'Balans + W&amp;V 2023'!A14,'Bankoverzicht 2023'!G:G)*-1</f>
        <v>-25.659999999999968</v>
      </c>
      <c r="F14" s="13"/>
      <c r="G14" s="35">
        <f t="shared" si="0"/>
        <v>-25.659999999999968</v>
      </c>
      <c r="H14" s="12" t="s">
        <v>150</v>
      </c>
    </row>
    <row r="15" spans="1:9">
      <c r="A15" s="12">
        <v>4101</v>
      </c>
      <c r="B15" s="12" t="s">
        <v>149</v>
      </c>
      <c r="C15" s="12" t="s">
        <v>142</v>
      </c>
      <c r="D15" s="13">
        <v>0</v>
      </c>
      <c r="E15" s="61">
        <f>SUMIF('Bankoverzicht 2023'!I:I,'Balans + W&amp;V 2023'!A15,'Bankoverzicht 2023'!G:G)*-1</f>
        <v>927.04000000000008</v>
      </c>
      <c r="F15" s="13"/>
      <c r="G15" s="35">
        <f t="shared" si="0"/>
        <v>927.04000000000008</v>
      </c>
      <c r="H15" s="12" t="s">
        <v>151</v>
      </c>
    </row>
    <row r="16" spans="1:9">
      <c r="A16" s="12">
        <v>4102</v>
      </c>
      <c r="B16" s="12" t="s">
        <v>82</v>
      </c>
      <c r="C16" s="12" t="s">
        <v>142</v>
      </c>
      <c r="D16" s="13">
        <v>0</v>
      </c>
      <c r="E16" s="61">
        <f>SUMIF('Bankoverzicht 2023'!I:I,'Balans + W&amp;V 2023'!A16,'Bankoverzicht 2023'!G:G)*-1</f>
        <v>3059.69</v>
      </c>
      <c r="F16" s="13"/>
      <c r="G16" s="35">
        <f t="shared" si="0"/>
        <v>3059.69</v>
      </c>
      <c r="H16" s="12" t="s">
        <v>151</v>
      </c>
    </row>
    <row r="17" spans="1:8">
      <c r="A17" s="12">
        <v>4103</v>
      </c>
      <c r="B17" s="12" t="s">
        <v>108</v>
      </c>
      <c r="C17" s="12" t="s">
        <v>142</v>
      </c>
      <c r="D17" s="13">
        <v>0</v>
      </c>
      <c r="E17" s="61">
        <f>SUMIF('Bankoverzicht 2023'!I:I,'Balans + W&amp;V 2023'!A17,'Bankoverzicht 2023'!G:G)*-1</f>
        <v>108.55</v>
      </c>
      <c r="F17" s="13"/>
      <c r="G17" s="35">
        <f t="shared" si="0"/>
        <v>108.55</v>
      </c>
      <c r="H17" s="12" t="s">
        <v>150</v>
      </c>
    </row>
    <row r="18" spans="1:8">
      <c r="A18" s="12">
        <v>4104</v>
      </c>
      <c r="B18" s="12" t="s">
        <v>102</v>
      </c>
      <c r="C18" s="12" t="s">
        <v>142</v>
      </c>
      <c r="D18" s="13">
        <v>0</v>
      </c>
      <c r="E18" s="61">
        <f>SUMIF('Bankoverzicht 2023'!I:I,'Balans + W&amp;V 2023'!A18,'Bankoverzicht 2023'!G:G)*-1</f>
        <v>107.69</v>
      </c>
      <c r="F18" s="13"/>
      <c r="G18" s="35">
        <f t="shared" si="0"/>
        <v>107.69</v>
      </c>
      <c r="H18" s="12" t="s">
        <v>150</v>
      </c>
    </row>
    <row r="19" spans="1:8">
      <c r="A19" s="12">
        <v>4106</v>
      </c>
      <c r="B19" s="12" t="s">
        <v>145</v>
      </c>
      <c r="C19" s="12" t="s">
        <v>142</v>
      </c>
      <c r="D19" s="13">
        <v>0</v>
      </c>
      <c r="E19" s="61">
        <f>SUMIF('Bankoverzicht 2023'!I:I,'Balans + W&amp;V 2023'!A19,'Bankoverzicht 2023'!G:G)*-1</f>
        <v>1755.59</v>
      </c>
      <c r="F19" s="13"/>
      <c r="G19" s="35">
        <f>SUM(D19:F19)</f>
        <v>1755.59</v>
      </c>
      <c r="H19" s="12" t="s">
        <v>152</v>
      </c>
    </row>
    <row r="20" spans="1:8">
      <c r="A20" s="12">
        <v>4107</v>
      </c>
      <c r="B20" s="12" t="s">
        <v>83</v>
      </c>
      <c r="C20" s="12" t="s">
        <v>142</v>
      </c>
      <c r="D20" s="13">
        <v>0</v>
      </c>
      <c r="E20" s="61">
        <f>SUMIF('Bankoverzicht 2023'!I:I,'Balans + W&amp;V 2023'!A20,'Bankoverzicht 2023'!G:G)*-1</f>
        <v>196.83999999999997</v>
      </c>
      <c r="F20" s="13"/>
      <c r="G20" s="35">
        <f t="shared" si="0"/>
        <v>196.83999999999997</v>
      </c>
      <c r="H20" s="12" t="s">
        <v>153</v>
      </c>
    </row>
    <row r="21" spans="1:8">
      <c r="A21" s="12">
        <v>4108</v>
      </c>
      <c r="B21" s="12" t="s">
        <v>84</v>
      </c>
      <c r="C21" s="12" t="s">
        <v>142</v>
      </c>
      <c r="D21" s="13">
        <v>0</v>
      </c>
      <c r="E21" s="61">
        <f>SUMIF('Bankoverzicht 2023'!I:I,'Balans + W&amp;V 2023'!A21,'Bankoverzicht 2023'!G:G)*-1</f>
        <v>4136.71</v>
      </c>
      <c r="F21" s="13"/>
      <c r="G21" s="35">
        <f t="shared" si="0"/>
        <v>4136.71</v>
      </c>
      <c r="H21" s="31" t="s">
        <v>155</v>
      </c>
    </row>
    <row r="22" spans="1:8">
      <c r="A22" s="12">
        <v>4109</v>
      </c>
      <c r="B22" s="12" t="s">
        <v>85</v>
      </c>
      <c r="C22" s="31" t="s">
        <v>142</v>
      </c>
      <c r="D22" s="32">
        <v>0</v>
      </c>
      <c r="E22" s="61">
        <f>SUMIF('Bankoverzicht 2023'!I:I,'Balans + W&amp;V 2023'!A22,'Bankoverzicht 2023'!G:G)*-1</f>
        <v>2956.0800000000004</v>
      </c>
      <c r="F22" s="32"/>
      <c r="G22" s="47">
        <f t="shared" si="0"/>
        <v>2956.0800000000004</v>
      </c>
      <c r="H22" s="31" t="s">
        <v>154</v>
      </c>
    </row>
    <row r="23" spans="1:8">
      <c r="A23" s="12">
        <v>4110</v>
      </c>
      <c r="B23" s="12" t="s">
        <v>86</v>
      </c>
      <c r="C23" s="31" t="s">
        <v>142</v>
      </c>
      <c r="D23" s="32">
        <v>0</v>
      </c>
      <c r="E23" s="61">
        <f>SUMIF('Bankoverzicht 2023'!I:I,'Balans + W&amp;V 2023'!A23,'Bankoverzicht 2023'!G:G)*-1</f>
        <v>4459.6299999999992</v>
      </c>
      <c r="F23" s="32"/>
      <c r="G23" s="47">
        <f t="shared" si="0"/>
        <v>4459.6299999999992</v>
      </c>
      <c r="H23" s="31" t="s">
        <v>152</v>
      </c>
    </row>
    <row r="24" spans="1:8">
      <c r="A24" s="12">
        <v>4111</v>
      </c>
      <c r="B24" s="12" t="s">
        <v>87</v>
      </c>
      <c r="C24" s="31" t="s">
        <v>142</v>
      </c>
      <c r="D24" s="32">
        <v>0</v>
      </c>
      <c r="E24" s="22">
        <f>SUMIF('Bankoverzicht 2023'!I:I,'Balans + W&amp;V 2023'!A24,'Bankoverzicht 2023'!G:G)*-1</f>
        <v>0</v>
      </c>
      <c r="F24" s="32"/>
      <c r="G24" s="47">
        <f t="shared" si="0"/>
        <v>0</v>
      </c>
      <c r="H24" s="31"/>
    </row>
    <row r="25" spans="1:8">
      <c r="A25" s="12">
        <v>4112</v>
      </c>
      <c r="B25" s="12" t="s">
        <v>88</v>
      </c>
      <c r="C25" s="31" t="s">
        <v>142</v>
      </c>
      <c r="D25" s="32">
        <v>0</v>
      </c>
      <c r="E25" s="61">
        <f>SUMIF('Bankoverzicht 2023'!I:I,'Balans + W&amp;V 2023'!A25,'Bankoverzicht 2023'!G:G)*-1</f>
        <v>169.4</v>
      </c>
      <c r="F25" s="32"/>
      <c r="G25" s="47">
        <f t="shared" si="0"/>
        <v>169.4</v>
      </c>
      <c r="H25" s="31" t="s">
        <v>154</v>
      </c>
    </row>
    <row r="26" spans="1:8">
      <c r="A26" s="12">
        <v>4113</v>
      </c>
      <c r="B26" s="12" t="s">
        <v>89</v>
      </c>
      <c r="C26" s="31" t="s">
        <v>142</v>
      </c>
      <c r="D26" s="32">
        <v>0</v>
      </c>
      <c r="E26" s="22">
        <f>SUMIF('Bankoverzicht 2023'!I:I,'Balans + W&amp;V 2023'!A26,'Bankoverzicht 2023'!G:G)*-1</f>
        <v>0</v>
      </c>
      <c r="F26" s="32"/>
      <c r="G26" s="47">
        <f t="shared" si="0"/>
        <v>0</v>
      </c>
      <c r="H26" s="31"/>
    </row>
    <row r="27" spans="1:8">
      <c r="A27" s="12">
        <v>4114</v>
      </c>
      <c r="B27" s="12" t="s">
        <v>90</v>
      </c>
      <c r="C27" s="31" t="s">
        <v>142</v>
      </c>
      <c r="D27" s="32">
        <v>0</v>
      </c>
      <c r="E27" s="61">
        <f>SUMIF('Bankoverzicht 2023'!I:I,'Balans + W&amp;V 2023'!A27,'Bankoverzicht 2023'!G:G)*-1</f>
        <v>272.25</v>
      </c>
      <c r="F27" s="32"/>
      <c r="G27" s="47">
        <f t="shared" si="0"/>
        <v>272.25</v>
      </c>
      <c r="H27" s="31" t="s">
        <v>152</v>
      </c>
    </row>
    <row r="28" spans="1:8">
      <c r="A28" s="12">
        <v>4116</v>
      </c>
      <c r="B28" s="12" t="s">
        <v>91</v>
      </c>
      <c r="C28" s="31" t="s">
        <v>142</v>
      </c>
      <c r="D28" s="32">
        <v>0</v>
      </c>
      <c r="E28" s="61">
        <f>SUMIF('Bankoverzicht 2023'!I:I,'Balans + W&amp;V 2023'!A28,'Bankoverzicht 2023'!G:G)*-1</f>
        <v>363.69</v>
      </c>
      <c r="F28" s="32"/>
      <c r="G28" s="47">
        <f t="shared" si="0"/>
        <v>363.69</v>
      </c>
      <c r="H28" s="31" t="s">
        <v>151</v>
      </c>
    </row>
    <row r="29" spans="1:8">
      <c r="A29" s="12">
        <v>4118</v>
      </c>
      <c r="B29" s="12" t="s">
        <v>92</v>
      </c>
      <c r="C29" s="31" t="s">
        <v>142</v>
      </c>
      <c r="D29" s="32">
        <v>0</v>
      </c>
      <c r="E29" s="61">
        <f>SUMIF('Bankoverzicht 2023'!I:I,'Balans + W&amp;V 2023'!A29,'Bankoverzicht 2023'!G:G)*-1</f>
        <v>90.579999999999984</v>
      </c>
      <c r="F29" s="32"/>
      <c r="G29" s="47">
        <f t="shared" si="0"/>
        <v>90.579999999999984</v>
      </c>
      <c r="H29" s="31" t="s">
        <v>155</v>
      </c>
    </row>
    <row r="30" spans="1:8">
      <c r="A30" s="12">
        <v>4119</v>
      </c>
      <c r="B30" s="12" t="s">
        <v>107</v>
      </c>
      <c r="C30" s="31" t="s">
        <v>142</v>
      </c>
      <c r="D30" s="32">
        <v>0</v>
      </c>
      <c r="E30" s="61">
        <f>SUMIF('Bankoverzicht 2023'!I:I,'Balans + W&amp;V 2023'!A30,'Bankoverzicht 2023'!G:G)*-1</f>
        <v>150</v>
      </c>
      <c r="F30" s="32"/>
      <c r="G30" s="47">
        <f t="shared" si="0"/>
        <v>150</v>
      </c>
      <c r="H30" s="13" t="s">
        <v>143</v>
      </c>
    </row>
    <row r="31" spans="1:8">
      <c r="A31" s="12">
        <v>4190</v>
      </c>
      <c r="B31" s="12" t="s">
        <v>114</v>
      </c>
      <c r="C31" s="31" t="s">
        <v>142</v>
      </c>
      <c r="D31" s="32">
        <v>0</v>
      </c>
      <c r="E31" s="61">
        <f>SUMIF('Bankoverzicht 2023'!I:I,'Balans + W&amp;V 2023'!A31,'Bankoverzicht 2023'!G:G)*-1</f>
        <v>107.54</v>
      </c>
      <c r="F31" s="32"/>
      <c r="G31" s="47">
        <f t="shared" si="0"/>
        <v>107.54</v>
      </c>
      <c r="H31" s="13" t="s">
        <v>143</v>
      </c>
    </row>
    <row r="32" spans="1:8">
      <c r="A32" s="12">
        <v>4191</v>
      </c>
      <c r="B32" s="12" t="s">
        <v>93</v>
      </c>
      <c r="C32" s="31" t="s">
        <v>142</v>
      </c>
      <c r="D32" s="32">
        <v>0</v>
      </c>
      <c r="E32" s="22">
        <f>SUMIF('Bankoverzicht 2023'!I:I,'Balans + W&amp;V 2023'!A32,'Bankoverzicht 2023'!G:G)*-1</f>
        <v>0</v>
      </c>
      <c r="F32" s="32"/>
      <c r="G32" s="47">
        <f t="shared" si="0"/>
        <v>0</v>
      </c>
      <c r="H32" s="31"/>
    </row>
    <row r="33" spans="1:8">
      <c r="A33" s="12">
        <v>4192</v>
      </c>
      <c r="B33" s="12" t="s">
        <v>100</v>
      </c>
      <c r="C33" s="12" t="s">
        <v>142</v>
      </c>
      <c r="D33" s="13">
        <v>0</v>
      </c>
      <c r="E33" s="22">
        <f>SUMIF('Bankoverzicht 2023'!I:I,'Balans + W&amp;V 2023'!A33,'Bankoverzicht 2023'!G:G)*-1</f>
        <v>0</v>
      </c>
      <c r="F33" s="13"/>
      <c r="G33" s="35">
        <f t="shared" si="0"/>
        <v>0</v>
      </c>
      <c r="H33" s="12" t="s">
        <v>156</v>
      </c>
    </row>
    <row r="34" spans="1:8">
      <c r="A34" s="12">
        <v>4193</v>
      </c>
      <c r="B34" s="12" t="s">
        <v>101</v>
      </c>
      <c r="C34" s="12" t="s">
        <v>142</v>
      </c>
      <c r="D34" s="13">
        <v>0</v>
      </c>
      <c r="E34" s="61">
        <f>SUMIF('Bankoverzicht 2023'!I:I,'Balans + W&amp;V 2023'!A34,'Bankoverzicht 2023'!G:G)*-1</f>
        <v>2477.34</v>
      </c>
      <c r="F34" s="13"/>
      <c r="G34" s="35">
        <f>SUM(D34:F34)</f>
        <v>2477.34</v>
      </c>
      <c r="H34" s="13" t="s">
        <v>143</v>
      </c>
    </row>
    <row r="35" spans="1:8">
      <c r="A35" s="62">
        <v>4194</v>
      </c>
      <c r="B35" s="62" t="s">
        <v>161</v>
      </c>
      <c r="C35" s="23"/>
      <c r="D35" s="23">
        <v>0</v>
      </c>
      <c r="E35" s="23">
        <f>SUMIF('Bankoverzicht 2023'!I:I,'Balans + W&amp;V 2023'!A35,'Bankoverzicht 2023'!G:G)*-1</f>
        <v>15741.67</v>
      </c>
      <c r="F35" s="23"/>
      <c r="G35" s="23">
        <f>SUM(D35:F35)</f>
        <v>15741.67</v>
      </c>
      <c r="H35" s="13" t="s">
        <v>162</v>
      </c>
    </row>
    <row r="36" spans="1:8">
      <c r="A36" s="12">
        <v>8000</v>
      </c>
      <c r="B36" s="12" t="s">
        <v>94</v>
      </c>
      <c r="C36" s="12" t="s">
        <v>142</v>
      </c>
      <c r="D36" s="13">
        <v>0</v>
      </c>
      <c r="E36" s="22">
        <f>SUMIF('Bankoverzicht 2023'!I:I,'Balans + W&amp;V 2023'!A36,'Bankoverzicht 2023'!G:G)*-1</f>
        <v>-36342.14</v>
      </c>
      <c r="F36" s="13"/>
      <c r="G36" s="35">
        <f>SUM(D36:F36)</f>
        <v>-36342.14</v>
      </c>
      <c r="H36" s="12"/>
    </row>
    <row r="38" spans="1:8" s="46" customFormat="1" ht="13.5" thickBot="1">
      <c r="A38" s="41"/>
      <c r="B38" s="42" t="s">
        <v>146</v>
      </c>
      <c r="C38" s="42"/>
      <c r="D38" s="43">
        <f>SUM(D14:D36)</f>
        <v>0</v>
      </c>
      <c r="E38" s="43">
        <f>SUM(E14:E36)</f>
        <v>712.49000000000524</v>
      </c>
      <c r="F38" s="43"/>
      <c r="G38" s="44">
        <f>SUM(G14:G36)</f>
        <v>712.49000000000524</v>
      </c>
      <c r="H38" s="45"/>
    </row>
    <row r="39" spans="1:8" ht="13.5" thickTop="1"/>
    <row r="40" spans="1:8" s="40" customFormat="1" ht="13.5" thickBot="1">
      <c r="A40" s="36"/>
      <c r="B40" s="37" t="s">
        <v>148</v>
      </c>
      <c r="C40" s="37"/>
      <c r="D40" s="38">
        <f>D38+D12</f>
        <v>5996.8399999999992</v>
      </c>
      <c r="E40" s="38">
        <f>E38+E12</f>
        <v>3.637978807091713E-12</v>
      </c>
      <c r="F40" s="38">
        <f t="shared" ref="F40" si="2">F38+F12</f>
        <v>0</v>
      </c>
      <c r="G40" s="39">
        <f>G38+G12</f>
        <v>5996.8399999999992</v>
      </c>
      <c r="H40" s="16"/>
    </row>
    <row r="41" spans="1:8" ht="13.5" thickTop="1"/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/>
  <sheetData>
    <row r="1" spans="1:1">
      <c r="A1" s="5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17"/>
  <sheetViews>
    <sheetView showGridLines="0" workbookViewId="0">
      <selection activeCell="D21" sqref="D21"/>
    </sheetView>
  </sheetViews>
  <sheetFormatPr defaultRowHeight="12.75"/>
  <cols>
    <col min="1" max="1" width="33.28515625" bestFit="1" customWidth="1"/>
    <col min="2" max="2" width="4.5703125" bestFit="1" customWidth="1"/>
    <col min="3" max="3" width="15.140625" customWidth="1"/>
  </cols>
  <sheetData>
    <row r="2" spans="1:3">
      <c r="B2" s="70">
        <v>45291</v>
      </c>
      <c r="C2" s="70"/>
    </row>
    <row r="3" spans="1:3">
      <c r="A3" s="64" t="s">
        <v>157</v>
      </c>
      <c r="B3" s="1" t="s">
        <v>165</v>
      </c>
      <c r="C3" s="1" t="s">
        <v>165</v>
      </c>
    </row>
    <row r="4" spans="1:3">
      <c r="A4" s="51" t="s">
        <v>163</v>
      </c>
      <c r="C4" s="65">
        <f>'Balans + W&amp;V 2023'!G6+'Balans + W&amp;V 2023'!G7</f>
        <v>23746.259999999987</v>
      </c>
    </row>
    <row r="5" spans="1:3">
      <c r="A5" s="51" t="s">
        <v>164</v>
      </c>
      <c r="C5">
        <v>0</v>
      </c>
    </row>
    <row r="6" spans="1:3" ht="13.5" thickBot="1">
      <c r="A6" s="66" t="s">
        <v>171</v>
      </c>
      <c r="B6" s="66"/>
      <c r="C6" s="67">
        <f>C4+C5</f>
        <v>23746.259999999987</v>
      </c>
    </row>
    <row r="7" spans="1:3" ht="13.5" thickTop="1">
      <c r="A7" s="64"/>
      <c r="B7" s="64"/>
      <c r="C7" s="68"/>
    </row>
    <row r="8" spans="1:3">
      <c r="B8" s="70">
        <v>45291</v>
      </c>
      <c r="C8" s="70"/>
    </row>
    <row r="9" spans="1:3">
      <c r="A9" s="64" t="s">
        <v>158</v>
      </c>
      <c r="B9" s="1" t="s">
        <v>165</v>
      </c>
      <c r="C9" s="1" t="s">
        <v>165</v>
      </c>
    </row>
    <row r="10" spans="1:3">
      <c r="A10" s="51" t="s">
        <v>166</v>
      </c>
      <c r="B10" s="65">
        <f>'Balans + W&amp;V 2023'!E12</f>
        <v>-712.4900000000016</v>
      </c>
      <c r="C10" s="65"/>
    </row>
    <row r="11" spans="1:3">
      <c r="A11" s="51" t="s">
        <v>167</v>
      </c>
      <c r="B11" s="65"/>
      <c r="C11" s="65">
        <f>C4-C13-C15</f>
        <v>5223.6499999999942</v>
      </c>
    </row>
    <row r="12" spans="1:3">
      <c r="B12" s="65"/>
      <c r="C12" s="65"/>
    </row>
    <row r="13" spans="1:3">
      <c r="A13" s="51" t="s">
        <v>168</v>
      </c>
      <c r="B13" s="65"/>
      <c r="C13" s="65">
        <f>'Balans + W&amp;V 2023'!G9*-1</f>
        <v>18522.609999999993</v>
      </c>
    </row>
    <row r="15" spans="1:3">
      <c r="A15" s="51" t="s">
        <v>169</v>
      </c>
      <c r="C15">
        <v>0</v>
      </c>
    </row>
    <row r="16" spans="1:3" ht="13.5" thickBot="1">
      <c r="A16" s="66" t="s">
        <v>170</v>
      </c>
      <c r="B16" s="66"/>
      <c r="C16" s="67">
        <f>C11+C13+C15</f>
        <v>23746.259999999987</v>
      </c>
    </row>
    <row r="17" ht="13.5" thickTop="1"/>
  </sheetData>
  <mergeCells count="2">
    <mergeCell ref="B2:C2"/>
    <mergeCell ref="B8:C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13651-B949-42AE-AF73-8AB9BB689E47}">
  <dimension ref="C2:H39"/>
  <sheetViews>
    <sheetView tabSelected="1" workbookViewId="0">
      <selection activeCell="P21" sqref="P21"/>
    </sheetView>
  </sheetViews>
  <sheetFormatPr defaultRowHeight="12.75"/>
  <cols>
    <col min="3" max="3" width="55.28515625" customWidth="1"/>
  </cols>
  <sheetData>
    <row r="2" spans="3:8" ht="15">
      <c r="C2" s="71" t="s">
        <v>184</v>
      </c>
      <c r="D2" s="72"/>
      <c r="E2" s="72"/>
      <c r="F2" s="72"/>
      <c r="G2" s="72"/>
      <c r="H2" s="72"/>
    </row>
    <row r="3" spans="3:8" ht="14.25">
      <c r="C3" s="72"/>
      <c r="D3" s="72"/>
      <c r="E3" s="72"/>
      <c r="F3" s="72"/>
      <c r="G3" s="72"/>
      <c r="H3" s="72"/>
    </row>
    <row r="4" spans="3:8" ht="15">
      <c r="C4" s="71"/>
      <c r="D4" s="72"/>
      <c r="E4" s="73">
        <v>2023</v>
      </c>
      <c r="F4" s="73"/>
      <c r="G4" s="72"/>
      <c r="H4" s="72"/>
    </row>
    <row r="5" spans="3:8" ht="15">
      <c r="C5" s="71" t="s">
        <v>185</v>
      </c>
      <c r="D5" s="72"/>
      <c r="E5" s="74" t="s">
        <v>165</v>
      </c>
      <c r="F5" s="74" t="s">
        <v>165</v>
      </c>
      <c r="G5" s="72"/>
      <c r="H5" s="72"/>
    </row>
    <row r="6" spans="3:8" ht="14.25">
      <c r="C6" s="72"/>
      <c r="D6" s="72"/>
      <c r="E6" s="72"/>
      <c r="F6" s="72"/>
      <c r="G6" s="72"/>
      <c r="H6" s="72"/>
    </row>
    <row r="7" spans="3:8" ht="14.25">
      <c r="C7" s="72" t="s">
        <v>186</v>
      </c>
      <c r="D7" s="72"/>
      <c r="E7" s="72"/>
      <c r="F7" s="75">
        <f>'Balans + W&amp;V 2023'!G36*-1</f>
        <v>36342.14</v>
      </c>
      <c r="G7" s="75"/>
      <c r="H7" s="72"/>
    </row>
    <row r="8" spans="3:8" ht="14.25">
      <c r="C8" s="72" t="s">
        <v>199</v>
      </c>
      <c r="D8" s="72"/>
      <c r="E8" s="72"/>
      <c r="F8" s="75">
        <v>0</v>
      </c>
      <c r="G8" s="75"/>
      <c r="H8" s="72"/>
    </row>
    <row r="9" spans="3:8" ht="14.25">
      <c r="C9" s="72" t="s">
        <v>187</v>
      </c>
      <c r="D9" s="72"/>
      <c r="E9" s="72"/>
      <c r="F9" s="75">
        <v>0</v>
      </c>
      <c r="G9" s="75"/>
      <c r="H9" s="72"/>
    </row>
    <row r="10" spans="3:8" ht="15">
      <c r="C10" s="71"/>
      <c r="D10" s="72"/>
      <c r="E10" s="75"/>
      <c r="F10" s="76"/>
      <c r="G10" s="77"/>
      <c r="H10" s="72"/>
    </row>
    <row r="11" spans="3:8" ht="15.75" thickBot="1">
      <c r="C11" s="71" t="s">
        <v>188</v>
      </c>
      <c r="D11" s="72"/>
      <c r="E11" s="75"/>
      <c r="F11" s="78">
        <f>SUM(F7:F9)</f>
        <v>36342.14</v>
      </c>
      <c r="G11" s="77"/>
      <c r="H11" s="72"/>
    </row>
    <row r="12" spans="3:8" ht="15" thickTop="1">
      <c r="C12" s="72"/>
      <c r="D12" s="72"/>
      <c r="E12" s="77"/>
      <c r="F12" s="77"/>
      <c r="G12" s="77"/>
      <c r="H12" s="72"/>
    </row>
    <row r="13" spans="3:8" ht="15">
      <c r="C13" s="71" t="s">
        <v>189</v>
      </c>
      <c r="D13" s="72"/>
      <c r="E13" s="75"/>
      <c r="F13" s="75"/>
      <c r="G13" s="75"/>
      <c r="H13" s="72"/>
    </row>
    <row r="14" spans="3:8" ht="14.25">
      <c r="C14" s="72"/>
      <c r="D14" s="72"/>
      <c r="E14" s="75"/>
      <c r="F14" s="75"/>
      <c r="G14" s="75"/>
      <c r="H14" s="72"/>
    </row>
    <row r="15" spans="3:8" ht="14.25">
      <c r="C15" s="79" t="s">
        <v>190</v>
      </c>
      <c r="D15" s="72"/>
      <c r="E15" s="75"/>
      <c r="F15" s="75"/>
      <c r="G15" s="75"/>
      <c r="H15" s="72"/>
    </row>
    <row r="16" spans="3:8" ht="14.25">
      <c r="C16" s="72" t="s">
        <v>200</v>
      </c>
      <c r="D16" s="72"/>
      <c r="E16" s="72"/>
      <c r="F16" s="75">
        <f>'Balans + W&amp;V 2023'!G35</f>
        <v>15741.67</v>
      </c>
      <c r="G16" s="75"/>
      <c r="H16" s="72"/>
    </row>
    <row r="17" spans="3:8" ht="14.25">
      <c r="C17" s="72"/>
      <c r="D17" s="72"/>
      <c r="E17" s="72"/>
      <c r="F17" s="75"/>
      <c r="G17" s="75"/>
      <c r="H17" s="72"/>
    </row>
    <row r="18" spans="3:8" ht="14.25">
      <c r="C18" s="79"/>
      <c r="D18" s="72"/>
      <c r="E18" s="75"/>
      <c r="F18" s="75"/>
      <c r="G18" s="75"/>
      <c r="H18" s="72"/>
    </row>
    <row r="19" spans="3:8" ht="14.25">
      <c r="C19" s="79" t="s">
        <v>191</v>
      </c>
      <c r="D19" s="72"/>
      <c r="E19" s="75"/>
      <c r="F19" s="75"/>
      <c r="G19" s="75"/>
      <c r="H19" s="72"/>
    </row>
    <row r="20" spans="3:8" ht="14.25">
      <c r="C20" s="72" t="s">
        <v>86</v>
      </c>
      <c r="D20" s="72"/>
      <c r="E20" s="75">
        <f>'Balans + W&amp;V 2023'!G23</f>
        <v>4459.6299999999992</v>
      </c>
      <c r="F20" s="75"/>
      <c r="G20" s="75"/>
      <c r="H20" s="72"/>
    </row>
    <row r="21" spans="3:8" ht="14.25">
      <c r="C21" s="80" t="s">
        <v>192</v>
      </c>
      <c r="D21" s="72"/>
      <c r="E21" s="75">
        <f>'Balans + W&amp;V 2023'!G21+'Balans + W&amp;V 2023'!G29</f>
        <v>4227.29</v>
      </c>
      <c r="F21" s="75"/>
      <c r="G21" s="75"/>
      <c r="H21" s="72"/>
    </row>
    <row r="22" spans="3:8" ht="14.25">
      <c r="C22" s="80" t="s">
        <v>88</v>
      </c>
      <c r="D22" s="72"/>
      <c r="E22" s="75">
        <f>'Balans + W&amp;V 2023'!E25</f>
        <v>169.4</v>
      </c>
      <c r="F22" s="75"/>
      <c r="G22" s="75"/>
      <c r="H22" s="72"/>
    </row>
    <row r="23" spans="3:8" ht="14.25">
      <c r="C23" s="72" t="s">
        <v>193</v>
      </c>
      <c r="D23" s="72"/>
      <c r="E23" s="75">
        <f>'Balans + W&amp;V 2023'!G16+'Balans + W&amp;V 2023'!G28</f>
        <v>3423.38</v>
      </c>
      <c r="F23" s="75"/>
      <c r="G23" s="75"/>
      <c r="H23" s="72"/>
    </row>
    <row r="24" spans="3:8" ht="14.25">
      <c r="C24" s="80" t="s">
        <v>220</v>
      </c>
      <c r="D24" s="72"/>
      <c r="E24" s="75">
        <f>'Balans + W&amp;V 2023'!G15</f>
        <v>927.04000000000008</v>
      </c>
      <c r="F24" s="75"/>
      <c r="G24" s="75"/>
      <c r="H24" s="72"/>
    </row>
    <row r="25" spans="3:8" ht="14.25">
      <c r="C25" s="72" t="s">
        <v>194</v>
      </c>
      <c r="D25" s="72"/>
      <c r="E25" s="75">
        <f>'Balans + W&amp;V 2023'!G22</f>
        <v>2956.0800000000004</v>
      </c>
      <c r="F25" s="75"/>
      <c r="G25" s="75"/>
      <c r="H25" s="72"/>
    </row>
    <row r="26" spans="3:8" ht="14.25">
      <c r="C26" s="80" t="s">
        <v>83</v>
      </c>
      <c r="D26" s="72"/>
      <c r="E26" s="75">
        <f>'Balans + W&amp;V 2023'!G20</f>
        <v>196.83999999999997</v>
      </c>
      <c r="F26" s="75"/>
      <c r="G26" s="75"/>
      <c r="H26" s="72"/>
    </row>
    <row r="27" spans="3:8" ht="14.25">
      <c r="C27" s="80" t="s">
        <v>195</v>
      </c>
      <c r="D27" s="72"/>
      <c r="E27" s="75">
        <f>'Balans + W&amp;V 2023'!G19</f>
        <v>1755.59</v>
      </c>
      <c r="F27" s="75"/>
      <c r="G27" s="75"/>
      <c r="H27" s="72"/>
    </row>
    <row r="28" spans="3:8" ht="14.25">
      <c r="C28" s="80" t="s">
        <v>80</v>
      </c>
      <c r="D28" s="72"/>
      <c r="E28" s="75">
        <f>'Balans + W&amp;V 2023'!G14</f>
        <v>-25.659999999999968</v>
      </c>
      <c r="F28" s="75"/>
      <c r="G28" s="75"/>
      <c r="H28" s="72"/>
    </row>
    <row r="29" spans="3:8" ht="14.25">
      <c r="C29" s="80" t="s">
        <v>107</v>
      </c>
      <c r="D29" s="72"/>
      <c r="E29" s="75">
        <f>'Balans + W&amp;V 2023'!G30</f>
        <v>150</v>
      </c>
      <c r="F29" s="75"/>
      <c r="G29" s="75"/>
      <c r="H29" s="72"/>
    </row>
    <row r="30" spans="3:8" ht="14.25">
      <c r="C30" s="72" t="s">
        <v>90</v>
      </c>
      <c r="D30" s="72"/>
      <c r="E30" s="81">
        <f>'Balans + W&amp;V 2023'!G27</f>
        <v>272.25</v>
      </c>
      <c r="F30" s="75"/>
      <c r="G30" s="75"/>
      <c r="H30" s="72"/>
    </row>
    <row r="31" spans="3:8" ht="14.25">
      <c r="C31" s="72" t="s">
        <v>201</v>
      </c>
      <c r="D31" s="72"/>
      <c r="E31" s="81">
        <f>'Balans + W&amp;V 2023'!G18</f>
        <v>107.69</v>
      </c>
      <c r="F31" s="75"/>
      <c r="G31" s="75"/>
      <c r="H31" s="72"/>
    </row>
    <row r="32" spans="3:8" ht="14.25">
      <c r="C32" s="72" t="s">
        <v>108</v>
      </c>
      <c r="D32" s="72"/>
      <c r="E32" s="81">
        <f>'Balans + W&amp;V 2023'!G17</f>
        <v>108.55</v>
      </c>
      <c r="F32" s="77"/>
      <c r="G32" s="75"/>
      <c r="H32" s="72"/>
    </row>
    <row r="33" spans="3:8" ht="14.25">
      <c r="C33" s="72" t="s">
        <v>202</v>
      </c>
      <c r="D33" s="72"/>
      <c r="E33" s="81">
        <f>'Balans + W&amp;V 2023'!G34</f>
        <v>2477.34</v>
      </c>
      <c r="F33" s="77"/>
      <c r="G33" s="75"/>
      <c r="H33" s="72"/>
    </row>
    <row r="34" spans="3:8" ht="14.25">
      <c r="C34" s="72" t="s">
        <v>216</v>
      </c>
      <c r="D34" s="72"/>
      <c r="E34" s="82">
        <f>'Balans + W&amp;V 2023'!G31</f>
        <v>107.54</v>
      </c>
      <c r="F34" s="77"/>
      <c r="G34" s="75"/>
      <c r="H34" s="72"/>
    </row>
    <row r="35" spans="3:8" ht="14.25">
      <c r="C35" s="72"/>
      <c r="D35" s="72"/>
      <c r="E35" s="75"/>
      <c r="F35" s="82">
        <f>SUM(E20:E34)</f>
        <v>21312.959999999995</v>
      </c>
      <c r="G35" s="75"/>
      <c r="H35" s="72"/>
    </row>
    <row r="36" spans="3:8" ht="15">
      <c r="C36" s="71" t="s">
        <v>198</v>
      </c>
      <c r="D36" s="72"/>
      <c r="E36" s="75"/>
      <c r="F36" s="76">
        <f>SUM(F16:F35)</f>
        <v>37054.629999999997</v>
      </c>
      <c r="G36" s="77"/>
      <c r="H36" s="72"/>
    </row>
    <row r="37" spans="3:8" ht="15">
      <c r="C37" s="71"/>
      <c r="D37" s="72"/>
      <c r="E37" s="75"/>
      <c r="F37" s="76"/>
      <c r="G37" s="77"/>
      <c r="H37" s="72"/>
    </row>
    <row r="38" spans="3:8" ht="15.75" thickBot="1">
      <c r="C38" s="71" t="s">
        <v>148</v>
      </c>
      <c r="D38" s="72"/>
      <c r="E38" s="75"/>
      <c r="F38" s="83">
        <f>F11-F36</f>
        <v>-712.48999999999796</v>
      </c>
      <c r="G38" s="76"/>
      <c r="H38" s="72"/>
    </row>
    <row r="39" spans="3:8" ht="13.5" thickTop="1"/>
  </sheetData>
  <mergeCells count="1">
    <mergeCell ref="E4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261D0-0D19-4E2F-9B87-2DFD834C6E6A}">
  <dimension ref="B2:D30"/>
  <sheetViews>
    <sheetView workbookViewId="0">
      <selection activeCell="I36" sqref="I35:I36"/>
    </sheetView>
  </sheetViews>
  <sheetFormatPr defaultRowHeight="12.75"/>
  <cols>
    <col min="2" max="2" width="55.85546875" customWidth="1"/>
    <col min="4" max="4" width="19.42578125" bestFit="1" customWidth="1"/>
  </cols>
  <sheetData>
    <row r="2" spans="2:4" ht="15">
      <c r="B2" s="84"/>
      <c r="C2" s="84"/>
      <c r="D2" s="85">
        <v>45291</v>
      </c>
    </row>
    <row r="3" spans="2:4" ht="15">
      <c r="B3" s="84"/>
      <c r="C3" s="84"/>
      <c r="D3" s="86" t="s">
        <v>165</v>
      </c>
    </row>
    <row r="4" spans="2:4" ht="15">
      <c r="B4" s="84"/>
      <c r="C4" s="84"/>
      <c r="D4" s="87"/>
    </row>
    <row r="5" spans="2:4" ht="15">
      <c r="B5" s="88" t="s">
        <v>203</v>
      </c>
      <c r="C5" s="84"/>
      <c r="D5" s="84"/>
    </row>
    <row r="6" spans="2:4">
      <c r="B6" s="89" t="s">
        <v>203</v>
      </c>
      <c r="C6" s="84"/>
      <c r="D6" s="90">
        <v>1281</v>
      </c>
    </row>
    <row r="7" spans="2:4">
      <c r="B7" s="89" t="s">
        <v>204</v>
      </c>
      <c r="C7" s="84"/>
      <c r="D7" s="90">
        <v>475</v>
      </c>
    </row>
    <row r="8" spans="2:4">
      <c r="B8" s="84"/>
      <c r="C8" s="84"/>
      <c r="D8" s="90"/>
    </row>
    <row r="9" spans="2:4" ht="15">
      <c r="B9" s="88" t="s">
        <v>205</v>
      </c>
      <c r="C9" s="84"/>
      <c r="D9" s="90"/>
    </row>
    <row r="10" spans="2:4">
      <c r="B10" s="89" t="s">
        <v>206</v>
      </c>
      <c r="C10" s="84"/>
      <c r="D10" s="90">
        <f>'Balans + W&amp;V 2023'!G15</f>
        <v>927.04000000000008</v>
      </c>
    </row>
    <row r="11" spans="2:4">
      <c r="B11" s="84" t="s">
        <v>207</v>
      </c>
      <c r="C11" s="84"/>
      <c r="D11" s="90">
        <f>'Balans + W&amp;V 2023'!G16</f>
        <v>3059.69</v>
      </c>
    </row>
    <row r="12" spans="2:4">
      <c r="B12" s="84" t="s">
        <v>208</v>
      </c>
      <c r="C12" s="84"/>
      <c r="D12" s="90">
        <f>'Balans + W&amp;V 2023'!G28</f>
        <v>363.69</v>
      </c>
    </row>
    <row r="13" spans="2:4">
      <c r="B13" s="84"/>
      <c r="C13" s="84"/>
      <c r="D13" s="90"/>
    </row>
    <row r="14" spans="2:4" ht="15">
      <c r="B14" s="88" t="s">
        <v>83</v>
      </c>
      <c r="C14" s="84"/>
      <c r="D14" s="90"/>
    </row>
    <row r="15" spans="2:4">
      <c r="B15" s="84" t="s">
        <v>209</v>
      </c>
      <c r="C15" s="84"/>
      <c r="D15" s="90">
        <v>158.94999999999999</v>
      </c>
    </row>
    <row r="16" spans="2:4">
      <c r="B16" s="84" t="s">
        <v>210</v>
      </c>
      <c r="C16" s="84"/>
      <c r="D16" s="90">
        <v>37.89</v>
      </c>
    </row>
    <row r="17" spans="2:4" ht="14.25">
      <c r="B17" s="84"/>
      <c r="C17" s="84"/>
      <c r="D17" s="91"/>
    </row>
    <row r="18" spans="2:4" ht="15">
      <c r="B18" s="88" t="s">
        <v>197</v>
      </c>
      <c r="C18" s="84"/>
      <c r="D18" s="90"/>
    </row>
    <row r="19" spans="2:4">
      <c r="B19" s="84" t="s">
        <v>211</v>
      </c>
      <c r="C19" s="84"/>
      <c r="D19" s="90">
        <v>810.7</v>
      </c>
    </row>
    <row r="20" spans="2:4">
      <c r="B20" s="89" t="s">
        <v>212</v>
      </c>
      <c r="C20" s="84"/>
      <c r="D20" s="90">
        <v>272.25</v>
      </c>
    </row>
    <row r="21" spans="2:4">
      <c r="B21" s="84" t="s">
        <v>213</v>
      </c>
      <c r="C21" s="84"/>
      <c r="D21" s="90">
        <v>192.87</v>
      </c>
    </row>
    <row r="22" spans="2:4">
      <c r="B22" s="84" t="s">
        <v>214</v>
      </c>
      <c r="C22" s="84"/>
      <c r="D22" s="90">
        <v>1091.25</v>
      </c>
    </row>
    <row r="23" spans="2:4">
      <c r="B23" s="84" t="s">
        <v>215</v>
      </c>
      <c r="C23" s="84"/>
      <c r="D23" s="90">
        <v>110</v>
      </c>
    </row>
    <row r="24" spans="2:4">
      <c r="B24" s="84"/>
      <c r="C24" s="84"/>
      <c r="D24" s="90"/>
    </row>
    <row r="25" spans="2:4" ht="15">
      <c r="B25" s="92" t="s">
        <v>196</v>
      </c>
      <c r="C25" s="84"/>
    </row>
    <row r="26" spans="2:4">
      <c r="B26" s="89" t="s">
        <v>80</v>
      </c>
      <c r="C26" s="84"/>
      <c r="D26" s="90">
        <v>369</v>
      </c>
    </row>
    <row r="27" spans="2:4">
      <c r="B27" s="89" t="s">
        <v>217</v>
      </c>
      <c r="C27" s="84"/>
      <c r="D27" s="90">
        <v>-394.17</v>
      </c>
    </row>
    <row r="28" spans="2:4">
      <c r="B28" s="89" t="s">
        <v>218</v>
      </c>
      <c r="C28" s="84"/>
      <c r="D28" s="90">
        <v>35</v>
      </c>
    </row>
    <row r="29" spans="2:4">
      <c r="B29" s="89" t="s">
        <v>219</v>
      </c>
      <c r="C29" s="84"/>
      <c r="D29" s="90">
        <v>73</v>
      </c>
    </row>
    <row r="30" spans="2:4">
      <c r="C30" s="8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Omschrijving GB rek</vt:lpstr>
      <vt:lpstr>Bankoverzicht 2023</vt:lpstr>
      <vt:lpstr>Balans + W&amp;V 2023</vt:lpstr>
      <vt:lpstr>Blad2</vt:lpstr>
      <vt:lpstr>Balans</vt:lpstr>
      <vt:lpstr>Resultaat</vt:lpstr>
      <vt:lpstr>Specificatie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Ineke H</dc:creator>
  <cp:lastModifiedBy>Ineke H</cp:lastModifiedBy>
  <dcterms:created xsi:type="dcterms:W3CDTF">2023-11-08T16:23:34Z</dcterms:created>
  <dcterms:modified xsi:type="dcterms:W3CDTF">2024-03-11T23:46:04Z</dcterms:modified>
</cp:coreProperties>
</file>